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KETING FOLDER\2014-2015-2016-2017-2018-2019 PRICE LISTS\2019 PRICE LIST\SPP\August 15 2019\"/>
    </mc:Choice>
  </mc:AlternateContent>
  <xr:revisionPtr revIDLastSave="0" documentId="13_ncr:1_{798AFAC2-09DB-46A4-B995-AC52B4EA12B8}" xr6:coauthVersionLast="43" xr6:coauthVersionMax="43" xr10:uidLastSave="{00000000-0000-0000-0000-000000000000}"/>
  <bookViews>
    <workbookView xWindow="-110" yWindow="-110" windowWidth="19420" windowHeight="10420" tabRatio="929" firstSheet="15" activeTab="22" xr2:uid="{00000000-000D-0000-FFFF-FFFF00000000}"/>
  </bookViews>
  <sheets>
    <sheet name="DI Threaded Fittings" sheetId="5" r:id="rId1"/>
    <sheet name="CI Threaded Fittings" sheetId="6" r:id="rId2"/>
    <sheet name="Black Malleable" sheetId="1" r:id="rId3"/>
    <sheet name="Galvanized Malleable" sheetId="3" r:id="rId4"/>
    <sheet name="Black Steel Nipples" sheetId="2" r:id="rId5"/>
    <sheet name="Galvanized Steel Nipples" sheetId="4" r:id="rId6"/>
    <sheet name="Unilet" sheetId="10" r:id="rId7"/>
    <sheet name="Siglet" sheetId="11" r:id="rId8"/>
    <sheet name="SafeLet" sheetId="33" r:id="rId9"/>
    <sheet name="Steel Plate Flanges" sheetId="12" r:id="rId10"/>
    <sheet name="Grooved Outlet" sheetId="13" r:id="rId11"/>
    <sheet name="Weld Template" sheetId="14" r:id="rId12"/>
    <sheet name="Dielectric Unions" sheetId="19" r:id="rId13"/>
    <sheet name="Import Valves" sheetId="34" r:id="rId14"/>
    <sheet name="Adjustable Post Indicator" sheetId="28" r:id="rId15"/>
    <sheet name="Grooved Check Valves" sheetId="44" r:id="rId16"/>
    <sheet name="Grooved OS&amp;Y Valves " sheetId="45" r:id="rId17"/>
    <sheet name="Flange Packs" sheetId="37" r:id="rId18"/>
    <sheet name="Merchant Coupling" sheetId="48" r:id="rId19"/>
    <sheet name="Hydrotec" sheetId="38" r:id="rId20"/>
    <sheet name="Bronze Fittings" sheetId="46" r:id="rId21"/>
    <sheet name="Red Brass Nipples" sheetId="47" r:id="rId22"/>
    <sheet name="PolyLok" sheetId="43" r:id="rId23"/>
  </sheets>
  <externalReferences>
    <externalReference r:id="rId24"/>
  </externalReferences>
  <definedNames>
    <definedName name="_xlnm._FilterDatabase" localSheetId="2" hidden="1">'Black Malleable'!$A$8:$J$358</definedName>
    <definedName name="_xlnm._FilterDatabase" localSheetId="4" hidden="1">'Black Steel Nipples'!$B$8:$H$8</definedName>
    <definedName name="_xlnm._FilterDatabase" localSheetId="3" hidden="1">'Galvanized Malleable'!$A$8:$H$344</definedName>
    <definedName name="API" localSheetId="15">'[1]Adjustable Post Indicator'!$E$7</definedName>
    <definedName name="API" localSheetId="16">'[1]Adjustable Post Indicator'!$E$7</definedName>
    <definedName name="API">'Adjustable Post Indicator'!$E$7</definedName>
    <definedName name="BF">'Bronze Fittings'!$E$7</definedName>
    <definedName name="BFBV" localSheetId="15">'[1]Import Valves'!$E$6</definedName>
    <definedName name="BFBV" localSheetId="16">'[1]Import Valves'!$E$6</definedName>
    <definedName name="BFBV">'Import Valves'!$E$6</definedName>
    <definedName name="BMITF" localSheetId="15">'[1]Black Malleable'!$E$7</definedName>
    <definedName name="BMITF" localSheetId="16">'[1]Black Malleable'!$E$7</definedName>
    <definedName name="BMITF">'Black Malleable'!$E$7</definedName>
    <definedName name="BSN" localSheetId="15">'[1]Black Steel Nipples'!$E$7</definedName>
    <definedName name="BSN" localSheetId="16">'[1]Black Steel Nipples'!$E$7</definedName>
    <definedName name="BSN">'Black Steel Nipples'!$E$7</definedName>
    <definedName name="CIDIFF" localSheetId="15">'[1]CI-DI Flanged Fittings'!$E$7</definedName>
    <definedName name="CIDIFF" localSheetId="16">'[1]CI-DI Flanged Fittings'!$E$7</definedName>
    <definedName name="CIDIFF">#REF!</definedName>
    <definedName name="CITF" localSheetId="15">'[1]CI Threaded Fittings'!$E$7</definedName>
    <definedName name="CITF" localSheetId="16">'[1]CI Threaded Fittings'!$E$7</definedName>
    <definedName name="CITF">'CI Threaded Fittings'!$E$7</definedName>
    <definedName name="DITF" localSheetId="15">'[1]DI Threaded Fittings'!$E$7</definedName>
    <definedName name="DITF" localSheetId="16">'[1]DI Threaded Fittings'!$E$7</definedName>
    <definedName name="DITF">'DI Threaded Fittings'!$E$7</definedName>
    <definedName name="DOMBSN" localSheetId="15">'[1]Domestic Black Nipples'!$E$7</definedName>
    <definedName name="DOMBSN" localSheetId="16">'[1]Domestic Black Nipples'!$E$7</definedName>
    <definedName name="DOMBSN">#REF!</definedName>
    <definedName name="DOMGSN" localSheetId="15">'[1]Domestic Galvanized Nipples'!$E$7</definedName>
    <definedName name="DOMGSN" localSheetId="16">'[1]Domestic Galvanized Nipples'!$E$7</definedName>
    <definedName name="DOMGSN">#REF!</definedName>
    <definedName name="DOMGWO" localSheetId="15">'[1]Domestic Grooved Outlet'!$E$7</definedName>
    <definedName name="DOMGWO" localSheetId="16">'[1]Domestic Grooved Outlet'!$E$7</definedName>
    <definedName name="DOMGWO">#REF!</definedName>
    <definedName name="DRBC" localSheetId="15">'[1](Direct) Beam Clamps'!$E$7</definedName>
    <definedName name="DRBC" localSheetId="16">'[1](Direct) Beam Clamps'!$E$7</definedName>
    <definedName name="DRBC">#REF!</definedName>
    <definedName name="DRCPH" localSheetId="15">'[1](Direct) Clevis Pipe Hangers'!$E$7</definedName>
    <definedName name="DRCPH" localSheetId="16">'[1](Direct) Clevis Pipe Hangers'!$E$7</definedName>
    <definedName name="DRCPH">#REF!</definedName>
    <definedName name="DRFSF2K" localSheetId="15">'[1](Direct) 2000psi Forged Fitting'!$E$7</definedName>
    <definedName name="DRFSF2K" localSheetId="16">'[1](Direct) 2000psi Forged Fitting'!$E$7</definedName>
    <definedName name="DRFSF2K">#REF!</definedName>
    <definedName name="DRFSF3K" localSheetId="15">'[1](Direct) 3000psi Forged Fitting'!$E$7</definedName>
    <definedName name="DRFSF3K" localSheetId="16">'[1](Direct) 3000psi Forged Fitting'!$E$7</definedName>
    <definedName name="DRFSF3K">#REF!</definedName>
    <definedName name="DRIBR" localSheetId="15">'[1](Direct) In Building Risers'!$E$7</definedName>
    <definedName name="DRIBR" localSheetId="16">'[1](Direct) In Building Risers'!$E$7</definedName>
    <definedName name="DRIBR">#REF!</definedName>
    <definedName name="DRLPH" localSheetId="15">'[1](Direct) Loop Pipe Hangers'!$E$7</definedName>
    <definedName name="DRLPH" localSheetId="16">'[1](Direct) Loop Pipe Hangers'!$E$7</definedName>
    <definedName name="DRLPH">#REF!</definedName>
    <definedName name="DRS80BSSPN" localSheetId="15">'[1](Direct) SCH80 Black Nipples'!$E$7</definedName>
    <definedName name="DRS80BSSPN" localSheetId="16">'[1](Direct) SCH80 Black Nipples'!$E$7</definedName>
    <definedName name="DRS80BSSPN">#REF!</definedName>
    <definedName name="DRS80SSSPN" localSheetId="15">'[1](Direct) SCH80 Stainless Nipple'!$E$7</definedName>
    <definedName name="DRS80SSSPN" localSheetId="16">'[1](Direct) SCH80 Stainless Nipple'!$E$7</definedName>
    <definedName name="DRS80SSSPN">#REF!</definedName>
    <definedName name="DU" localSheetId="15">'[1]Dielectric Unions'!$E$7</definedName>
    <definedName name="DU" localSheetId="16">'[1]Dielectric Unions'!$E$7</definedName>
    <definedName name="DU">'Dielectric Unions'!$E$7</definedName>
    <definedName name="FGP" localSheetId="15">'[1]Flange Packs'!$E$7</definedName>
    <definedName name="FGP" localSheetId="16">'[1]Flange Packs'!$E$7</definedName>
    <definedName name="FGP">'Flange Packs'!$E$7</definedName>
    <definedName name="FPV" localSheetId="15">'[1]Import Valves'!$E$8</definedName>
    <definedName name="FPV" localSheetId="16">'[1]Import Valves'!$E$8</definedName>
    <definedName name="FPV">'Import Valves'!$E$8</definedName>
    <definedName name="GBBV" localSheetId="15">'[1]Import Valves'!$E$7</definedName>
    <definedName name="GBBV" localSheetId="16">'[1]Import Valves'!$E$7</definedName>
    <definedName name="GBBV">'Import Valves'!$E$7</definedName>
    <definedName name="GCV" localSheetId="16">'[1]Grooved Check Valves'!$E$7</definedName>
    <definedName name="GCV">'Grooved Check Valves'!$E$7</definedName>
    <definedName name="GICV" localSheetId="15">'[1]Import Valves'!$E$5</definedName>
    <definedName name="GICV" localSheetId="16">'[1]Import Valves'!$E$5</definedName>
    <definedName name="GICV">'Import Valves'!$E$5</definedName>
    <definedName name="GMITF" localSheetId="15">'[1]Galvanized Malleable'!$E$7</definedName>
    <definedName name="GMITF" localSheetId="16">'[1]Galvanized Malleable'!$E$7</definedName>
    <definedName name="GMITF">'Galvanized Malleable'!$E$7</definedName>
    <definedName name="GOSYV">'Grooved OS&amp;Y Valves '!$E$7</definedName>
    <definedName name="GSN" localSheetId="15">'[1]Galvanized Steel Nipples'!$E$7</definedName>
    <definedName name="GSN" localSheetId="16">'[1]Galvanized Steel Nipples'!$E$7</definedName>
    <definedName name="GSN">'Galvanized Steel Nipples'!$E$7</definedName>
    <definedName name="GWO" localSheetId="15">'[1]Grooved Outlet'!$E$7</definedName>
    <definedName name="GWO" localSheetId="16">'[1]Grooved Outlet'!$E$7</definedName>
    <definedName name="GWO">'Grooved Outlet'!$E$7</definedName>
    <definedName name="HTD" localSheetId="15">[1]Hydrotec!$E$7</definedName>
    <definedName name="HTD" localSheetId="16">[1]Hydrotec!$E$7</definedName>
    <definedName name="HTD">Hydrotec!$E$7</definedName>
    <definedName name="LFBV" localSheetId="15">'[1]Lead-Free Ball Valve'!$E$7</definedName>
    <definedName name="LFBV" localSheetId="16">'[1]Lead-Free Ball Valve'!$E$7</definedName>
    <definedName name="LFBV">#REF!</definedName>
    <definedName name="LFSL" localSheetId="15">'[1]Lead-Free Supply Lines'!$E$7</definedName>
    <definedName name="LFSL" localSheetId="16">'[1]Lead-Free Supply Lines'!$E$7</definedName>
    <definedName name="LFSL">#REF!</definedName>
    <definedName name="LFSS" localSheetId="15">'[1]Lead-Free Supply Stops'!$E$7</definedName>
    <definedName name="LFSS" localSheetId="16">'[1]Lead-Free Supply Stops'!$E$7</definedName>
    <definedName name="LFSS">#REF!</definedName>
    <definedName name="MCC">'Merchant Coupling'!$E$7</definedName>
    <definedName name="_xlnm.Print_Area" localSheetId="14">'Adjustable Post Indicator'!$A$1:$I$26</definedName>
    <definedName name="_xlnm.Print_Area" localSheetId="2">'Black Malleable'!$A$1:$J$360</definedName>
    <definedName name="_xlnm.Print_Area" localSheetId="4">'Black Steel Nipples'!$A$1:$J$253</definedName>
    <definedName name="_xlnm.Print_Area" localSheetId="20">'Bronze Fittings'!$A$1:$H$257</definedName>
    <definedName name="_xlnm.Print_Area" localSheetId="1">'CI Threaded Fittings'!$A$1:$J$97</definedName>
    <definedName name="_xlnm.Print_Area" localSheetId="0">'DI Threaded Fittings'!$A$1:$J$108</definedName>
    <definedName name="_xlnm.Print_Area" localSheetId="12">'Dielectric Unions'!$A$1:$J$14</definedName>
    <definedName name="_xlnm.Print_Area" localSheetId="17">'Flange Packs'!$A$1:$G$113</definedName>
    <definedName name="_xlnm.Print_Area" localSheetId="3">'Galvanized Malleable'!$A$1:$J$346</definedName>
    <definedName name="_xlnm.Print_Area" localSheetId="5">'Galvanized Steel Nipples'!$A$1:$J$239</definedName>
    <definedName name="_xlnm.Print_Area" localSheetId="15">'Grooved Check Valves'!$A$1:$G$13</definedName>
    <definedName name="_xlnm.Print_Area" localSheetId="16">'Grooved OS&amp;Y Valves '!$A$1:$J$15</definedName>
    <definedName name="_xlnm.Print_Area" localSheetId="10">'Grooved Outlet'!$A$1:$J$61</definedName>
    <definedName name="_xlnm.Print_Area" localSheetId="19">Hydrotec!$A$1:$H$57</definedName>
    <definedName name="_xlnm.Print_Area" localSheetId="13">'Import Valves'!$A$1:$H$69</definedName>
    <definedName name="_xlnm.Print_Area" localSheetId="18">'Merchant Coupling'!$A$1:$G$17</definedName>
    <definedName name="_xlnm.Print_Area" localSheetId="22">PolyLok!$A$1:$H$28</definedName>
    <definedName name="_xlnm.Print_Area" localSheetId="21">'Red Brass Nipples'!$A$1:$H$196</definedName>
    <definedName name="_xlnm.Print_Area" localSheetId="8">SafeLet!$A$1:$K$36</definedName>
    <definedName name="_xlnm.Print_Area" localSheetId="7">Siglet!$A$1:$K$35</definedName>
    <definedName name="_xlnm.Print_Area" localSheetId="9">'Steel Plate Flanges'!$A$1:$K$41</definedName>
    <definedName name="_xlnm.Print_Area" localSheetId="6">Unilet!$A$1:$K$19</definedName>
    <definedName name="_xlnm.Print_Area" localSheetId="11">'Weld Template'!$A$1:$J$25</definedName>
    <definedName name="_xlnm.Print_Titles" localSheetId="2">'Black Malleable'!$1:$8</definedName>
    <definedName name="_xlnm.Print_Titles" localSheetId="4">'Black Steel Nipples'!$1:$8</definedName>
    <definedName name="_xlnm.Print_Titles" localSheetId="1">'CI Threaded Fittings'!$1:$8</definedName>
    <definedName name="_xlnm.Print_Titles" localSheetId="0">'DI Threaded Fittings'!$1:$8</definedName>
    <definedName name="_xlnm.Print_Titles" localSheetId="3">'Galvanized Malleable'!$1:$8</definedName>
    <definedName name="_xlnm.Print_Titles" localSheetId="5">'Galvanized Steel Nipples'!$1:$8</definedName>
    <definedName name="_xlnm.Print_Titles" localSheetId="10">'Grooved Outlet'!$1:$8</definedName>
    <definedName name="_xlnm.Print_Titles" localSheetId="13">'Import Valves'!$A:$H,'Import Valves'!$1:$9</definedName>
    <definedName name="_xlnm.Print_Titles" localSheetId="8">SafeLet!$1:$8</definedName>
    <definedName name="_xlnm.Print_Titles" localSheetId="7">Siglet!$1:$8</definedName>
    <definedName name="_xlnm.Print_Titles" localSheetId="9">'Steel Plate Flanges'!$1:$8</definedName>
    <definedName name="_xlnm.Print_Titles" localSheetId="6">Unilet!$1:$8</definedName>
    <definedName name="_xlnm.Print_Titles" localSheetId="11">'Weld Template'!$1:$8</definedName>
    <definedName name="PTD" localSheetId="15">[1]PolyLok!$E$7</definedName>
    <definedName name="PTD" localSheetId="16">[1]PolyLok!$E$7</definedName>
    <definedName name="PTD">PolyLok!$E$7</definedName>
    <definedName name="RBN">'Red Brass Nipples'!$E$7</definedName>
    <definedName name="SafeLet" localSheetId="15">[1]SafeLet!$F$7</definedName>
    <definedName name="SafeLet" localSheetId="16">[1]SafeLet!$F$7</definedName>
    <definedName name="SafeLet">SafeLet!$F$7</definedName>
    <definedName name="SigLet" localSheetId="15">[1]Siglet!$F$7</definedName>
    <definedName name="SigLet" localSheetId="16">[1]Siglet!$F$7</definedName>
    <definedName name="SigLet">Siglet!$F$7</definedName>
    <definedName name="SPF" localSheetId="15">'[1]Steel Plate Flanges'!$F$7</definedName>
    <definedName name="SPF" localSheetId="16">'[1]Steel Plate Flanges'!$F$7</definedName>
    <definedName name="SPF">'Steel Plate Flanges'!$F$7</definedName>
    <definedName name="UniLet" localSheetId="15">[1]Unilet!$F$7</definedName>
    <definedName name="UniLet" localSheetId="16">[1]Unilet!$F$7</definedName>
    <definedName name="UniLet">Unilet!$F$7</definedName>
    <definedName name="WT" localSheetId="15">'[1]Weld Template'!$E$7</definedName>
    <definedName name="WT" localSheetId="16">'[1]Weld Template'!$E$7</definedName>
    <definedName name="WT">'Weld Template'!$E$7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48" l="1"/>
  <c r="F11" i="10" l="1"/>
  <c r="F10" i="10"/>
  <c r="F9" i="10"/>
  <c r="F20" i="33" l="1"/>
  <c r="E10" i="45" l="1"/>
  <c r="E11" i="45"/>
  <c r="E12" i="45"/>
  <c r="E13" i="45"/>
  <c r="E14" i="45"/>
  <c r="E15" i="45"/>
  <c r="E9" i="45"/>
  <c r="E10" i="48"/>
  <c r="E11" i="48"/>
  <c r="E12" i="48"/>
  <c r="E13" i="48"/>
  <c r="E14" i="48"/>
  <c r="E15" i="48"/>
  <c r="E16" i="48"/>
  <c r="E17" i="48"/>
  <c r="E9" i="48"/>
  <c r="E10" i="44"/>
  <c r="E11" i="44"/>
  <c r="E12" i="44"/>
  <c r="E13" i="44"/>
  <c r="E9" i="44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E103" i="46"/>
  <c r="E104" i="46"/>
  <c r="E105" i="46"/>
  <c r="E106" i="46"/>
  <c r="E107" i="46"/>
  <c r="E108" i="46"/>
  <c r="E109" i="46"/>
  <c r="E110" i="46"/>
  <c r="E111" i="46"/>
  <c r="E112" i="46"/>
  <c r="E113" i="46"/>
  <c r="E114" i="46"/>
  <c r="E115" i="46"/>
  <c r="E116" i="46"/>
  <c r="E117" i="46"/>
  <c r="E118" i="46"/>
  <c r="E119" i="46"/>
  <c r="E120" i="46"/>
  <c r="E121" i="46"/>
  <c r="E122" i="46"/>
  <c r="E123" i="46"/>
  <c r="E124" i="46"/>
  <c r="E125" i="46"/>
  <c r="E126" i="46"/>
  <c r="E127" i="46"/>
  <c r="E128" i="46"/>
  <c r="E129" i="46"/>
  <c r="E130" i="46"/>
  <c r="E131" i="46"/>
  <c r="E132" i="46"/>
  <c r="E133" i="46"/>
  <c r="E134" i="46"/>
  <c r="E135" i="46"/>
  <c r="E136" i="46"/>
  <c r="E137" i="46"/>
  <c r="E138" i="46"/>
  <c r="E139" i="46"/>
  <c r="E140" i="46"/>
  <c r="E141" i="46"/>
  <c r="E142" i="46"/>
  <c r="E143" i="46"/>
  <c r="E144" i="46"/>
  <c r="E145" i="46"/>
  <c r="E146" i="46"/>
  <c r="E147" i="46"/>
  <c r="E148" i="46"/>
  <c r="E149" i="46"/>
  <c r="E150" i="46"/>
  <c r="E151" i="46"/>
  <c r="E152" i="46"/>
  <c r="E153" i="46"/>
  <c r="E154" i="46"/>
  <c r="E155" i="46"/>
  <c r="E156" i="46"/>
  <c r="E157" i="46"/>
  <c r="E158" i="46"/>
  <c r="E159" i="46"/>
  <c r="E160" i="46"/>
  <c r="E161" i="46"/>
  <c r="E162" i="46"/>
  <c r="E163" i="46"/>
  <c r="E164" i="46"/>
  <c r="E165" i="46"/>
  <c r="E166" i="46"/>
  <c r="E167" i="46"/>
  <c r="E168" i="46"/>
  <c r="E169" i="46"/>
  <c r="E170" i="46"/>
  <c r="E171" i="46"/>
  <c r="E172" i="46"/>
  <c r="E173" i="46"/>
  <c r="E174" i="46"/>
  <c r="E175" i="46"/>
  <c r="E176" i="46"/>
  <c r="E177" i="46"/>
  <c r="E178" i="46"/>
  <c r="E179" i="46"/>
  <c r="E180" i="46"/>
  <c r="E181" i="46"/>
  <c r="E182" i="46"/>
  <c r="E183" i="46"/>
  <c r="E184" i="46"/>
  <c r="E185" i="46"/>
  <c r="E186" i="46"/>
  <c r="E187" i="46"/>
  <c r="E188" i="46"/>
  <c r="E189" i="46"/>
  <c r="E190" i="46"/>
  <c r="E191" i="46"/>
  <c r="E192" i="46"/>
  <c r="E193" i="46"/>
  <c r="E194" i="46"/>
  <c r="E195" i="46"/>
  <c r="E196" i="46"/>
  <c r="E197" i="46"/>
  <c r="E198" i="46"/>
  <c r="E199" i="46"/>
  <c r="E200" i="46"/>
  <c r="E201" i="46"/>
  <c r="E202" i="46"/>
  <c r="E203" i="46"/>
  <c r="E204" i="46"/>
  <c r="E205" i="46"/>
  <c r="E206" i="46"/>
  <c r="E207" i="46"/>
  <c r="E208" i="46"/>
  <c r="E209" i="46"/>
  <c r="E210" i="46"/>
  <c r="E211" i="46"/>
  <c r="E212" i="46"/>
  <c r="E213" i="46"/>
  <c r="E214" i="46"/>
  <c r="E215" i="46"/>
  <c r="E216" i="46"/>
  <c r="E217" i="46"/>
  <c r="E218" i="46"/>
  <c r="E219" i="46"/>
  <c r="E220" i="46"/>
  <c r="E221" i="46"/>
  <c r="E222" i="46"/>
  <c r="E223" i="46"/>
  <c r="E224" i="46"/>
  <c r="E225" i="46"/>
  <c r="E226" i="46"/>
  <c r="E227" i="46"/>
  <c r="E228" i="46"/>
  <c r="E229" i="46"/>
  <c r="E230" i="46"/>
  <c r="E231" i="46"/>
  <c r="E232" i="46"/>
  <c r="E233" i="46"/>
  <c r="E234" i="46"/>
  <c r="E235" i="46"/>
  <c r="E236" i="46"/>
  <c r="E237" i="46"/>
  <c r="E238" i="46"/>
  <c r="E239" i="46"/>
  <c r="E240" i="46"/>
  <c r="E241" i="46"/>
  <c r="E242" i="46"/>
  <c r="E243" i="46"/>
  <c r="E244" i="46"/>
  <c r="E245" i="46"/>
  <c r="E246" i="46"/>
  <c r="E247" i="46"/>
  <c r="E248" i="46"/>
  <c r="E249" i="46"/>
  <c r="E250" i="46"/>
  <c r="E251" i="46"/>
  <c r="E252" i="46"/>
  <c r="E253" i="46"/>
  <c r="E254" i="46"/>
  <c r="E255" i="46"/>
  <c r="E256" i="46"/>
  <c r="E257" i="46"/>
  <c r="E9" i="46"/>
  <c r="G2" i="46"/>
  <c r="E10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E103" i="47"/>
  <c r="E104" i="47"/>
  <c r="E105" i="47"/>
  <c r="E106" i="47"/>
  <c r="E107" i="47"/>
  <c r="E108" i="47"/>
  <c r="E109" i="47"/>
  <c r="E110" i="47"/>
  <c r="E111" i="47"/>
  <c r="E112" i="47"/>
  <c r="E113" i="47"/>
  <c r="E114" i="47"/>
  <c r="E115" i="47"/>
  <c r="E116" i="47"/>
  <c r="E117" i="47"/>
  <c r="E118" i="47"/>
  <c r="E119" i="47"/>
  <c r="E120" i="47"/>
  <c r="E121" i="47"/>
  <c r="E122" i="47"/>
  <c r="E123" i="47"/>
  <c r="E124" i="47"/>
  <c r="E125" i="47"/>
  <c r="E126" i="47"/>
  <c r="E127" i="47"/>
  <c r="E128" i="47"/>
  <c r="E129" i="47"/>
  <c r="E130" i="47"/>
  <c r="E131" i="47"/>
  <c r="E132" i="47"/>
  <c r="E133" i="47"/>
  <c r="E134" i="47"/>
  <c r="E135" i="47"/>
  <c r="E136" i="47"/>
  <c r="E137" i="47"/>
  <c r="E138" i="47"/>
  <c r="E139" i="47"/>
  <c r="E140" i="47"/>
  <c r="E141" i="47"/>
  <c r="E142" i="47"/>
  <c r="E143" i="47"/>
  <c r="E144" i="47"/>
  <c r="E145" i="47"/>
  <c r="E146" i="47"/>
  <c r="E147" i="47"/>
  <c r="E148" i="47"/>
  <c r="E149" i="47"/>
  <c r="E150" i="47"/>
  <c r="E151" i="47"/>
  <c r="E152" i="47"/>
  <c r="E153" i="47"/>
  <c r="E154" i="47"/>
  <c r="E155" i="47"/>
  <c r="E156" i="47"/>
  <c r="E157" i="47"/>
  <c r="E158" i="47"/>
  <c r="E159" i="47"/>
  <c r="E160" i="47"/>
  <c r="E161" i="47"/>
  <c r="E162" i="47"/>
  <c r="E163" i="47"/>
  <c r="E164" i="47"/>
  <c r="E165" i="47"/>
  <c r="E166" i="47"/>
  <c r="E167" i="47"/>
  <c r="E168" i="47"/>
  <c r="E169" i="47"/>
  <c r="E170" i="47"/>
  <c r="E171" i="47"/>
  <c r="E172" i="47"/>
  <c r="E173" i="47"/>
  <c r="E174" i="47"/>
  <c r="E175" i="47"/>
  <c r="E176" i="47"/>
  <c r="E177" i="47"/>
  <c r="E178" i="47"/>
  <c r="E179" i="47"/>
  <c r="E180" i="47"/>
  <c r="E181" i="47"/>
  <c r="E182" i="47"/>
  <c r="E183" i="47"/>
  <c r="E184" i="47"/>
  <c r="E185" i="47"/>
  <c r="E186" i="47"/>
  <c r="E187" i="47"/>
  <c r="E188" i="47"/>
  <c r="E189" i="47"/>
  <c r="E190" i="47"/>
  <c r="E191" i="47"/>
  <c r="E192" i="47"/>
  <c r="E193" i="47"/>
  <c r="E194" i="47"/>
  <c r="E195" i="47"/>
  <c r="E196" i="47"/>
  <c r="E9" i="47"/>
  <c r="G2" i="47"/>
  <c r="E200" i="3" l="1"/>
  <c r="E23" i="3"/>
  <c r="E22" i="3"/>
  <c r="E23" i="1" l="1"/>
  <c r="E9" i="1"/>
  <c r="E10" i="3"/>
  <c r="E9" i="3"/>
  <c r="E21" i="3"/>
  <c r="E328" i="3"/>
  <c r="E327" i="3"/>
  <c r="E326" i="3"/>
  <c r="E316" i="3"/>
  <c r="E315" i="3"/>
  <c r="E314" i="3"/>
  <c r="E199" i="3"/>
  <c r="E179" i="3"/>
  <c r="E178" i="3"/>
  <c r="E177" i="3"/>
  <c r="E60" i="3"/>
  <c r="E264" i="3" l="1"/>
  <c r="E263" i="3"/>
  <c r="E262" i="3"/>
  <c r="E256" i="3"/>
  <c r="E250" i="3"/>
  <c r="E246" i="3"/>
  <c r="E245" i="3"/>
  <c r="E244" i="3"/>
  <c r="E238" i="3"/>
  <c r="E237" i="3"/>
  <c r="E232" i="3"/>
  <c r="E231" i="3"/>
  <c r="E227" i="3"/>
  <c r="E226" i="3"/>
  <c r="E223" i="3"/>
  <c r="E222" i="3"/>
  <c r="E221" i="3"/>
  <c r="E219" i="3"/>
  <c r="E218" i="3"/>
  <c r="E217" i="3"/>
  <c r="E214" i="3"/>
  <c r="E213" i="3"/>
  <c r="E212" i="3"/>
  <c r="E211" i="3"/>
  <c r="E198" i="3" l="1"/>
  <c r="E197" i="3"/>
  <c r="E196" i="3"/>
  <c r="E187" i="3" l="1"/>
  <c r="E176" i="3"/>
  <c r="E175" i="3"/>
  <c r="E174" i="3"/>
  <c r="E173" i="3"/>
  <c r="E172" i="3"/>
  <c r="E171" i="3"/>
  <c r="E170" i="3"/>
  <c r="E169" i="3"/>
  <c r="E153" i="3"/>
  <c r="E152" i="3"/>
  <c r="E150" i="3"/>
  <c r="E149" i="3"/>
  <c r="E148" i="3"/>
  <c r="E147" i="3"/>
  <c r="E125" i="3"/>
  <c r="E119" i="3"/>
  <c r="E118" i="3"/>
  <c r="E117" i="3"/>
  <c r="E116" i="3"/>
  <c r="E108" i="3"/>
  <c r="E107" i="3"/>
  <c r="E106" i="3"/>
  <c r="E105" i="3"/>
  <c r="E104" i="3"/>
  <c r="E100" i="3"/>
  <c r="E99" i="3"/>
  <c r="E97" i="3"/>
  <c r="E96" i="3"/>
  <c r="E95" i="3"/>
  <c r="E94" i="3"/>
  <c r="E93" i="3"/>
  <c r="E89" i="3"/>
  <c r="E82" i="3"/>
  <c r="E81" i="3"/>
  <c r="E79" i="3"/>
  <c r="E78" i="3"/>
  <c r="E77" i="3"/>
  <c r="E76" i="3"/>
  <c r="E68" i="3"/>
  <c r="E65" i="3"/>
  <c r="E48" i="3" l="1"/>
  <c r="E47" i="3"/>
  <c r="E46" i="3"/>
  <c r="E37" i="3"/>
  <c r="E36" i="3"/>
  <c r="E35" i="3"/>
  <c r="E34" i="3"/>
  <c r="E31" i="3"/>
  <c r="E339" i="1" l="1"/>
  <c r="E342" i="1"/>
  <c r="E341" i="1"/>
  <c r="E330" i="1"/>
  <c r="E329" i="1"/>
  <c r="E328" i="1"/>
  <c r="E327" i="1"/>
  <c r="E299" i="1"/>
  <c r="E326" i="1"/>
  <c r="E224" i="1"/>
  <c r="E223" i="1"/>
  <c r="E222" i="1"/>
  <c r="E221" i="1"/>
  <c r="E260" i="1"/>
  <c r="E237" i="1"/>
  <c r="E236" i="1"/>
  <c r="E232" i="1"/>
  <c r="E233" i="1"/>
  <c r="E231" i="1"/>
  <c r="E229" i="1"/>
  <c r="E228" i="1"/>
  <c r="E227" i="1"/>
  <c r="E248" i="1"/>
  <c r="E247" i="1"/>
  <c r="E242" i="1"/>
  <c r="E241" i="1"/>
  <c r="E256" i="1"/>
  <c r="E255" i="1"/>
  <c r="E254" i="1"/>
  <c r="E276" i="1"/>
  <c r="E275" i="1"/>
  <c r="E274" i="1"/>
  <c r="E273" i="1"/>
  <c r="E272" i="1"/>
  <c r="E271" i="1"/>
  <c r="E270" i="1"/>
  <c r="E269" i="1"/>
  <c r="E268" i="1"/>
  <c r="E267" i="1"/>
  <c r="E266" i="1"/>
  <c r="E164" i="1" l="1"/>
  <c r="E163" i="1"/>
  <c r="E161" i="1"/>
  <c r="E160" i="1"/>
  <c r="E159" i="1"/>
  <c r="E158" i="1"/>
  <c r="E141" i="1"/>
  <c r="E140" i="1"/>
  <c r="E71" i="1"/>
  <c r="E220" i="1"/>
  <c r="E209" i="1"/>
  <c r="E208" i="1"/>
  <c r="E206" i="1"/>
  <c r="E205" i="1"/>
  <c r="E204" i="1"/>
  <c r="E203" i="1"/>
  <c r="E196" i="1"/>
  <c r="E187" i="1"/>
  <c r="E186" i="1"/>
  <c r="E185" i="1"/>
  <c r="E184" i="1"/>
  <c r="E183" i="1"/>
  <c r="E182" i="1"/>
  <c r="E181" i="1"/>
  <c r="E180" i="1"/>
  <c r="E139" i="1"/>
  <c r="E133" i="1"/>
  <c r="E127" i="1"/>
  <c r="E126" i="1"/>
  <c r="E125" i="1"/>
  <c r="E124" i="1"/>
  <c r="E123" i="1"/>
  <c r="E122" i="1"/>
  <c r="E121" i="1"/>
  <c r="E120" i="1"/>
  <c r="E115" i="1"/>
  <c r="E112" i="1"/>
  <c r="E111" i="1"/>
  <c r="E110" i="1"/>
  <c r="E109" i="1"/>
  <c r="E108" i="1"/>
  <c r="E107" i="1"/>
  <c r="E100" i="1"/>
  <c r="E103" i="1"/>
  <c r="E102" i="1"/>
  <c r="E99" i="1"/>
  <c r="E98" i="1"/>
  <c r="E85" i="1"/>
  <c r="E97" i="1"/>
  <c r="E96" i="1"/>
  <c r="E92" i="1"/>
  <c r="E84" i="1"/>
  <c r="E82" i="1"/>
  <c r="E81" i="1"/>
  <c r="E80" i="1"/>
  <c r="E79" i="1"/>
  <c r="E70" i="1"/>
  <c r="E67" i="1"/>
  <c r="E66" i="1"/>
  <c r="E61" i="1"/>
  <c r="E48" i="1"/>
  <c r="E60" i="1"/>
  <c r="E47" i="1"/>
  <c r="E46" i="1"/>
  <c r="E45" i="1"/>
  <c r="E36" i="1"/>
  <c r="E35" i="1"/>
  <c r="E24" i="1"/>
  <c r="E22" i="1"/>
  <c r="E21" i="1"/>
  <c r="E10" i="1" l="1"/>
  <c r="G2" i="44" l="1"/>
  <c r="E201" i="4" l="1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F19" i="11"/>
  <c r="F18" i="11"/>
  <c r="F31" i="11"/>
  <c r="F16" i="11"/>
  <c r="F20" i="11"/>
  <c r="F29" i="11"/>
  <c r="F26" i="11"/>
  <c r="F25" i="11"/>
  <c r="F22" i="11"/>
  <c r="F23" i="11"/>
  <c r="F11" i="11"/>
  <c r="F24" i="11"/>
  <c r="F10" i="11"/>
  <c r="F28" i="11"/>
  <c r="F21" i="11"/>
  <c r="F30" i="11"/>
  <c r="F13" i="11"/>
  <c r="F15" i="11"/>
  <c r="F12" i="11"/>
  <c r="F27" i="11"/>
  <c r="F14" i="11"/>
  <c r="F17" i="11"/>
  <c r="F9" i="11"/>
  <c r="E42" i="37"/>
  <c r="E106" i="37"/>
  <c r="E55" i="37"/>
  <c r="E12" i="37"/>
  <c r="E76" i="37"/>
  <c r="E37" i="37"/>
  <c r="E9" i="37"/>
  <c r="E35" i="37"/>
  <c r="E33" i="37"/>
  <c r="E46" i="37"/>
  <c r="E110" i="37"/>
  <c r="E59" i="37"/>
  <c r="E16" i="37"/>
  <c r="E80" i="37"/>
  <c r="E41" i="37"/>
  <c r="E38" i="37"/>
  <c r="E109" i="37"/>
  <c r="E113" i="37"/>
  <c r="E66" i="37"/>
  <c r="E15" i="37"/>
  <c r="E79" i="37"/>
  <c r="E36" i="37"/>
  <c r="E100" i="37"/>
  <c r="E61" i="37"/>
  <c r="E102" i="37"/>
  <c r="E72" i="37"/>
  <c r="E26" i="37"/>
  <c r="E90" i="37"/>
  <c r="E39" i="37"/>
  <c r="E103" i="37"/>
  <c r="E60" i="37"/>
  <c r="E21" i="37"/>
  <c r="E85" i="37"/>
  <c r="E93" i="37"/>
  <c r="E104" i="37"/>
  <c r="E30" i="37"/>
  <c r="E94" i="37"/>
  <c r="E43" i="37"/>
  <c r="E107" i="37"/>
  <c r="E64" i="37"/>
  <c r="E25" i="37"/>
  <c r="E89" i="37"/>
  <c r="E67" i="37"/>
  <c r="E49" i="37"/>
  <c r="E50" i="37"/>
  <c r="E111" i="37"/>
  <c r="E63" i="37"/>
  <c r="E20" i="37"/>
  <c r="E84" i="37"/>
  <c r="E45" i="37"/>
  <c r="E22" i="37"/>
  <c r="E40" i="37"/>
  <c r="E10" i="37"/>
  <c r="E74" i="37"/>
  <c r="E23" i="37"/>
  <c r="E87" i="37"/>
  <c r="E44" i="37"/>
  <c r="E108" i="37"/>
  <c r="E69" i="37"/>
  <c r="E70" i="37"/>
  <c r="E24" i="37"/>
  <c r="E14" i="37"/>
  <c r="E78" i="37"/>
  <c r="E27" i="37"/>
  <c r="E91" i="37"/>
  <c r="E48" i="37"/>
  <c r="E112" i="37"/>
  <c r="E73" i="37"/>
  <c r="E19" i="37"/>
  <c r="E88" i="37"/>
  <c r="E34" i="37"/>
  <c r="E98" i="37"/>
  <c r="E47" i="37"/>
  <c r="E97" i="37"/>
  <c r="E68" i="37"/>
  <c r="E29" i="37"/>
  <c r="E101" i="37"/>
  <c r="E99" i="37"/>
  <c r="E81" i="37"/>
  <c r="E58" i="37"/>
  <c r="E105" i="37"/>
  <c r="E71" i="37"/>
  <c r="E28" i="37"/>
  <c r="E92" i="37"/>
  <c r="E53" i="37"/>
  <c r="E54" i="37"/>
  <c r="E83" i="37"/>
  <c r="E65" i="37"/>
  <c r="E62" i="37"/>
  <c r="E11" i="37"/>
  <c r="E75" i="37"/>
  <c r="E32" i="37"/>
  <c r="E96" i="37"/>
  <c r="E57" i="37"/>
  <c r="E86" i="37"/>
  <c r="E56" i="37"/>
  <c r="E18" i="37"/>
  <c r="E82" i="37"/>
  <c r="E31" i="37"/>
  <c r="E95" i="37"/>
  <c r="E52" i="37"/>
  <c r="E13" i="37"/>
  <c r="E77" i="37"/>
  <c r="E51" i="37"/>
  <c r="E17" i="37"/>
  <c r="E59" i="34"/>
  <c r="E56" i="34"/>
  <c r="E58" i="34"/>
  <c r="E53" i="34"/>
  <c r="E55" i="34"/>
  <c r="E60" i="34"/>
  <c r="E57" i="34"/>
  <c r="E51" i="34"/>
  <c r="E52" i="34"/>
  <c r="E54" i="34"/>
  <c r="E20" i="34"/>
  <c r="E27" i="34"/>
  <c r="E47" i="34"/>
  <c r="E15" i="34"/>
  <c r="E21" i="34"/>
  <c r="E48" i="34"/>
  <c r="E49" i="34"/>
  <c r="E30" i="34"/>
  <c r="E11" i="34"/>
  <c r="E18" i="34"/>
  <c r="E28" i="34"/>
  <c r="E29" i="34"/>
  <c r="E23" i="34"/>
  <c r="E44" i="34"/>
  <c r="E14" i="34"/>
  <c r="E26" i="34"/>
  <c r="E17" i="34"/>
  <c r="E12" i="34"/>
  <c r="E19" i="34"/>
  <c r="E25" i="34"/>
  <c r="E45" i="34"/>
  <c r="E13" i="34"/>
  <c r="E32" i="34"/>
  <c r="E24" i="34"/>
  <c r="E31" i="34"/>
  <c r="E22" i="34"/>
  <c r="E16" i="34"/>
  <c r="F14" i="10"/>
  <c r="F16" i="10"/>
  <c r="F17" i="10"/>
  <c r="F18" i="10"/>
  <c r="F13" i="10"/>
  <c r="F15" i="10"/>
  <c r="F12" i="10"/>
  <c r="F19" i="10"/>
  <c r="E58" i="3"/>
  <c r="E155" i="3"/>
  <c r="E257" i="3"/>
  <c r="E330" i="3"/>
  <c r="E335" i="3"/>
  <c r="E32" i="3"/>
  <c r="E130" i="3"/>
  <c r="E229" i="3"/>
  <c r="E259" i="3"/>
  <c r="E85" i="3"/>
  <c r="E270" i="3"/>
  <c r="E91" i="3"/>
  <c r="E190" i="3"/>
  <c r="E283" i="3"/>
  <c r="E332" i="3"/>
  <c r="E43" i="3"/>
  <c r="E137" i="3"/>
  <c r="E240" i="3"/>
  <c r="E312" i="3"/>
  <c r="E309" i="3"/>
  <c r="E17" i="3"/>
  <c r="E69" i="3"/>
  <c r="E268" i="3"/>
  <c r="E143" i="3"/>
  <c r="E121" i="3"/>
  <c r="E265" i="3"/>
  <c r="E45" i="3"/>
  <c r="E224" i="3"/>
  <c r="E115" i="3"/>
  <c r="E251" i="3"/>
  <c r="E294" i="3"/>
  <c r="E73" i="3"/>
  <c r="E272" i="3"/>
  <c r="E165" i="3"/>
  <c r="E126" i="3"/>
  <c r="E281" i="3"/>
  <c r="E52" i="3"/>
  <c r="E242" i="3"/>
  <c r="E128" i="3"/>
  <c r="E255" i="3"/>
  <c r="E310" i="3"/>
  <c r="E92" i="3"/>
  <c r="E284" i="3"/>
  <c r="E210" i="3"/>
  <c r="E134" i="3"/>
  <c r="E293" i="3"/>
  <c r="E56" i="3"/>
  <c r="E282" i="3"/>
  <c r="E132" i="3"/>
  <c r="E260" i="3"/>
  <c r="E298" i="3"/>
  <c r="E103" i="3"/>
  <c r="E288" i="3"/>
  <c r="E236" i="3"/>
  <c r="E138" i="3"/>
  <c r="E305" i="3"/>
  <c r="E66" i="3"/>
  <c r="E15" i="3"/>
  <c r="E136" i="3"/>
  <c r="E271" i="3"/>
  <c r="E317" i="3"/>
  <c r="E39" i="3"/>
  <c r="E133" i="3"/>
  <c r="E234" i="3"/>
  <c r="E308" i="3"/>
  <c r="E301" i="3"/>
  <c r="E13" i="3"/>
  <c r="E109" i="3"/>
  <c r="E201" i="3"/>
  <c r="E184" i="3"/>
  <c r="E61" i="3"/>
  <c r="E180" i="3"/>
  <c r="E67" i="3"/>
  <c r="E162" i="3"/>
  <c r="E267" i="3"/>
  <c r="E337" i="3"/>
  <c r="E20" i="3"/>
  <c r="E120" i="3"/>
  <c r="E208" i="3"/>
  <c r="E296" i="3"/>
  <c r="E285" i="3"/>
  <c r="E266" i="3"/>
  <c r="E27" i="3"/>
  <c r="E216" i="3"/>
  <c r="E289" i="3"/>
  <c r="E84" i="3"/>
  <c r="E209" i="3"/>
  <c r="E14" i="3"/>
  <c r="E139" i="3"/>
  <c r="E80" i="3"/>
  <c r="E207" i="3"/>
  <c r="E322" i="3"/>
  <c r="E228" i="3"/>
  <c r="E297" i="3"/>
  <c r="E88" i="3"/>
  <c r="E220" i="3"/>
  <c r="E25" i="3"/>
  <c r="E151" i="3"/>
  <c r="E86" i="3"/>
  <c r="E225" i="3"/>
  <c r="E329" i="3"/>
  <c r="E50" i="3"/>
  <c r="E247" i="3"/>
  <c r="E320" i="3"/>
  <c r="E98" i="3"/>
  <c r="E241" i="3"/>
  <c r="E29" i="3"/>
  <c r="E161" i="3"/>
  <c r="E102" i="3"/>
  <c r="E233" i="3"/>
  <c r="E333" i="3"/>
  <c r="E54" i="3"/>
  <c r="E252" i="3"/>
  <c r="E324" i="3"/>
  <c r="E113" i="3"/>
  <c r="E253" i="3"/>
  <c r="E33" i="3"/>
  <c r="E193" i="3"/>
  <c r="E111" i="3"/>
  <c r="E239" i="3"/>
  <c r="E341" i="3"/>
  <c r="E16" i="3"/>
  <c r="E112" i="3"/>
  <c r="E204" i="3"/>
  <c r="E292" i="3"/>
  <c r="E277" i="3"/>
  <c r="E254" i="3"/>
  <c r="E74" i="3"/>
  <c r="E168" i="3"/>
  <c r="E313" i="3"/>
  <c r="E41" i="3"/>
  <c r="E135" i="3"/>
  <c r="E49" i="3"/>
  <c r="E140" i="3"/>
  <c r="E243" i="3"/>
  <c r="E318" i="3"/>
  <c r="E336" i="3"/>
  <c r="E87" i="3"/>
  <c r="E186" i="3"/>
  <c r="E280" i="3"/>
  <c r="E248" i="3"/>
  <c r="E202" i="3"/>
  <c r="E59" i="3"/>
  <c r="E163" i="3"/>
  <c r="E338" i="3"/>
  <c r="E44" i="3"/>
  <c r="E183" i="3"/>
  <c r="E230" i="3"/>
  <c r="E110" i="3"/>
  <c r="E53" i="3"/>
  <c r="E181" i="3"/>
  <c r="E295" i="3"/>
  <c r="E321" i="3"/>
  <c r="E167" i="3"/>
  <c r="E342" i="3"/>
  <c r="E51" i="3"/>
  <c r="E188" i="3"/>
  <c r="E249" i="3"/>
  <c r="E122" i="3"/>
  <c r="E57" i="3"/>
  <c r="E185" i="3"/>
  <c r="E303" i="3"/>
  <c r="E11" i="3"/>
  <c r="E191" i="3"/>
  <c r="E258" i="3"/>
  <c r="E64" i="3"/>
  <c r="E192" i="3"/>
  <c r="E274" i="3"/>
  <c r="E127" i="3"/>
  <c r="E62" i="3"/>
  <c r="E194" i="3"/>
  <c r="E307" i="3"/>
  <c r="E12" i="3"/>
  <c r="E195" i="3"/>
  <c r="E269" i="3"/>
  <c r="E70" i="3"/>
  <c r="E205" i="3"/>
  <c r="E290" i="3"/>
  <c r="E131" i="3"/>
  <c r="E72" i="3"/>
  <c r="E203" i="3"/>
  <c r="E311" i="3"/>
  <c r="E83" i="3"/>
  <c r="E182" i="3"/>
  <c r="E276" i="3"/>
  <c r="E235" i="3"/>
  <c r="E189" i="3"/>
  <c r="E55" i="3"/>
  <c r="E146" i="3"/>
  <c r="E273" i="3"/>
  <c r="E18" i="3"/>
  <c r="E114" i="3"/>
  <c r="E26" i="3"/>
  <c r="E123" i="3"/>
  <c r="E215" i="3"/>
  <c r="E299" i="3"/>
  <c r="E340" i="3"/>
  <c r="E63" i="3"/>
  <c r="E159" i="3"/>
  <c r="E261" i="3"/>
  <c r="E334" i="3"/>
  <c r="E343" i="3"/>
  <c r="E40" i="3"/>
  <c r="E124" i="3"/>
  <c r="E300" i="3"/>
  <c r="E278" i="3"/>
  <c r="E142" i="3"/>
  <c r="E331" i="3"/>
  <c r="E71" i="3"/>
  <c r="E19" i="3"/>
  <c r="E144" i="3"/>
  <c r="E275" i="3"/>
  <c r="E302" i="3"/>
  <c r="E129" i="3"/>
  <c r="E304" i="3"/>
  <c r="E286" i="3"/>
  <c r="E156" i="3"/>
  <c r="E339" i="3"/>
  <c r="E75" i="3"/>
  <c r="E30" i="3"/>
  <c r="E154" i="3"/>
  <c r="E279" i="3"/>
  <c r="E306" i="3"/>
  <c r="E141" i="3"/>
  <c r="E319" i="3"/>
  <c r="E24" i="3"/>
  <c r="E160" i="3"/>
  <c r="E157" i="3"/>
  <c r="E90" i="3"/>
  <c r="E38" i="3"/>
  <c r="E158" i="3"/>
  <c r="E287" i="3"/>
  <c r="E325" i="3"/>
  <c r="E145" i="3"/>
  <c r="E323" i="3"/>
  <c r="E28" i="3"/>
  <c r="E164" i="3"/>
  <c r="E206" i="3"/>
  <c r="E101" i="3"/>
  <c r="E42" i="3"/>
  <c r="E166" i="3"/>
  <c r="E291" i="3"/>
  <c r="E344" i="3"/>
  <c r="E34" i="34"/>
  <c r="E36" i="34"/>
  <c r="E42" i="34"/>
  <c r="E35" i="34"/>
  <c r="E40" i="34"/>
  <c r="E41" i="34"/>
  <c r="E37" i="34"/>
  <c r="E39" i="34"/>
  <c r="E38" i="34"/>
  <c r="E62" i="34"/>
  <c r="E69" i="34"/>
  <c r="E68" i="34"/>
  <c r="E67" i="34"/>
  <c r="E65" i="34"/>
  <c r="E66" i="34"/>
  <c r="E63" i="34"/>
  <c r="E64" i="34"/>
  <c r="F18" i="12"/>
  <c r="F24" i="12"/>
  <c r="F38" i="12"/>
  <c r="F25" i="12"/>
  <c r="F11" i="12"/>
  <c r="F10" i="12"/>
  <c r="F16" i="12"/>
  <c r="F19" i="12"/>
  <c r="F39" i="12"/>
  <c r="F28" i="12"/>
  <c r="F35" i="12"/>
  <c r="F13" i="12"/>
  <c r="F31" i="12"/>
  <c r="F29" i="12"/>
  <c r="F23" i="12"/>
  <c r="F36" i="12"/>
  <c r="F12" i="12"/>
  <c r="F30" i="12"/>
  <c r="F14" i="12"/>
  <c r="F15" i="12"/>
  <c r="F33" i="12"/>
  <c r="F37" i="12"/>
  <c r="F34" i="12"/>
  <c r="F17" i="12"/>
  <c r="F27" i="12"/>
  <c r="F21" i="12"/>
  <c r="F22" i="12"/>
  <c r="F26" i="12"/>
  <c r="F32" i="12"/>
  <c r="F20" i="12"/>
  <c r="E58" i="1"/>
  <c r="E166" i="1"/>
  <c r="E344" i="1"/>
  <c r="E75" i="1"/>
  <c r="E33" i="1"/>
  <c r="E138" i="1"/>
  <c r="E239" i="1"/>
  <c r="E345" i="1"/>
  <c r="E283" i="1"/>
  <c r="E104" i="1"/>
  <c r="E201" i="1"/>
  <c r="E298" i="1"/>
  <c r="E89" i="1"/>
  <c r="E304" i="1"/>
  <c r="E42" i="1"/>
  <c r="E148" i="1"/>
  <c r="E250" i="1"/>
  <c r="E325" i="1"/>
  <c r="E27" i="1"/>
  <c r="E17" i="1"/>
  <c r="E72" i="1"/>
  <c r="E280" i="1"/>
  <c r="E119" i="1"/>
  <c r="E129" i="1"/>
  <c r="E258" i="1"/>
  <c r="E147" i="1"/>
  <c r="E88" i="1"/>
  <c r="E219" i="1"/>
  <c r="E340" i="1"/>
  <c r="E300" i="1"/>
  <c r="E76" i="1"/>
  <c r="E284" i="1"/>
  <c r="E136" i="1"/>
  <c r="E134" i="1"/>
  <c r="E165" i="1"/>
  <c r="E93" i="1"/>
  <c r="E240" i="1"/>
  <c r="E346" i="1"/>
  <c r="E336" i="1"/>
  <c r="E95" i="1"/>
  <c r="E296" i="1"/>
  <c r="E189" i="1"/>
  <c r="E145" i="1"/>
  <c r="E277" i="1"/>
  <c r="E177" i="1"/>
  <c r="E113" i="1"/>
  <c r="E246" i="1"/>
  <c r="E350" i="1"/>
  <c r="E320" i="1"/>
  <c r="E106" i="1"/>
  <c r="E301" i="1"/>
  <c r="E202" i="1"/>
  <c r="E149" i="1"/>
  <c r="E281" i="1"/>
  <c r="E225" i="1"/>
  <c r="E118" i="1"/>
  <c r="E252" i="1"/>
  <c r="E37" i="1"/>
  <c r="E343" i="1"/>
  <c r="E38" i="1"/>
  <c r="E144" i="1"/>
  <c r="E244" i="1"/>
  <c r="E321" i="1"/>
  <c r="E358" i="1"/>
  <c r="E13" i="1"/>
  <c r="E210" i="1"/>
  <c r="E306" i="1"/>
  <c r="E198" i="1"/>
  <c r="E74" i="1"/>
  <c r="E176" i="1"/>
  <c r="E282" i="1"/>
  <c r="E19" i="1"/>
  <c r="E312" i="1"/>
  <c r="E20" i="1"/>
  <c r="E128" i="1"/>
  <c r="E217" i="1"/>
  <c r="E309" i="1"/>
  <c r="E349" i="1"/>
  <c r="E243" i="1"/>
  <c r="E28" i="1"/>
  <c r="E226" i="1"/>
  <c r="E353" i="1"/>
  <c r="E87" i="1"/>
  <c r="E218" i="1"/>
  <c r="E31" i="1"/>
  <c r="E56" i="1"/>
  <c r="E192" i="1"/>
  <c r="E311" i="1"/>
  <c r="E32" i="1"/>
  <c r="E238" i="1"/>
  <c r="E354" i="1"/>
  <c r="E91" i="1"/>
  <c r="E230" i="1"/>
  <c r="E63" i="1"/>
  <c r="E62" i="1"/>
  <c r="E197" i="1"/>
  <c r="E319" i="1"/>
  <c r="E287" i="1"/>
  <c r="E50" i="1"/>
  <c r="E257" i="1"/>
  <c r="E41" i="1"/>
  <c r="E101" i="1"/>
  <c r="E245" i="1"/>
  <c r="E83" i="1"/>
  <c r="E68" i="1"/>
  <c r="E211" i="1"/>
  <c r="E323" i="1"/>
  <c r="E295" i="1"/>
  <c r="E54" i="1"/>
  <c r="E262" i="1"/>
  <c r="E57" i="1"/>
  <c r="E117" i="1"/>
  <c r="E251" i="1"/>
  <c r="E105" i="1"/>
  <c r="E78" i="1"/>
  <c r="E215" i="1"/>
  <c r="E331" i="1"/>
  <c r="E332" i="1"/>
  <c r="E16" i="1"/>
  <c r="E116" i="1"/>
  <c r="E213" i="1"/>
  <c r="E305" i="1"/>
  <c r="E338" i="1"/>
  <c r="E216" i="1"/>
  <c r="E77" i="1"/>
  <c r="E179" i="1"/>
  <c r="E285" i="1"/>
  <c r="E131" i="1"/>
  <c r="E52" i="1"/>
  <c r="E154" i="1"/>
  <c r="E259" i="1"/>
  <c r="E335" i="1"/>
  <c r="E253" i="1"/>
  <c r="E316" i="1"/>
  <c r="E90" i="1"/>
  <c r="E194" i="1"/>
  <c r="E292" i="1"/>
  <c r="E310" i="1"/>
  <c r="E169" i="1"/>
  <c r="E59" i="1"/>
  <c r="E174" i="1"/>
  <c r="E352" i="1"/>
  <c r="E43" i="1"/>
  <c r="E191" i="1"/>
  <c r="E322" i="1"/>
  <c r="E26" i="1"/>
  <c r="E162" i="1"/>
  <c r="E290" i="1"/>
  <c r="E155" i="1"/>
  <c r="E355" i="1"/>
  <c r="E178" i="1"/>
  <c r="E356" i="1"/>
  <c r="E51" i="1"/>
  <c r="E195" i="1"/>
  <c r="E334" i="1"/>
  <c r="E34" i="1"/>
  <c r="E168" i="1"/>
  <c r="E294" i="1"/>
  <c r="E193" i="1"/>
  <c r="E11" i="1"/>
  <c r="E199" i="1"/>
  <c r="E318" i="1"/>
  <c r="E65" i="1"/>
  <c r="E200" i="1"/>
  <c r="E357" i="1"/>
  <c r="E40" i="1"/>
  <c r="E172" i="1"/>
  <c r="E303" i="1"/>
  <c r="E212" i="1"/>
  <c r="E12" i="1"/>
  <c r="E207" i="1"/>
  <c r="E73" i="1"/>
  <c r="E214" i="1"/>
  <c r="E15" i="1"/>
  <c r="E44" i="1"/>
  <c r="E188" i="1"/>
  <c r="E307" i="1"/>
  <c r="E235" i="1"/>
  <c r="E86" i="1"/>
  <c r="E190" i="1"/>
  <c r="E288" i="1"/>
  <c r="E302" i="1"/>
  <c r="E151" i="1"/>
  <c r="E55" i="1"/>
  <c r="E157" i="1"/>
  <c r="E263" i="1"/>
  <c r="E49" i="1"/>
  <c r="E30" i="1"/>
  <c r="E135" i="1"/>
  <c r="E234" i="1"/>
  <c r="E315" i="1"/>
  <c r="E173" i="1"/>
  <c r="E308" i="1"/>
  <c r="E64" i="1"/>
  <c r="E170" i="1"/>
  <c r="E348" i="1"/>
  <c r="E94" i="1"/>
  <c r="E39" i="1"/>
  <c r="E132" i="1"/>
  <c r="E313" i="1"/>
  <c r="E261" i="1"/>
  <c r="E153" i="1"/>
  <c r="E289" i="1"/>
  <c r="E249" i="1"/>
  <c r="E130" i="1"/>
  <c r="E264" i="1"/>
  <c r="E53" i="1"/>
  <c r="E291" i="1"/>
  <c r="E137" i="1"/>
  <c r="E317" i="1"/>
  <c r="E279" i="1"/>
  <c r="E167" i="1"/>
  <c r="E293" i="1"/>
  <c r="E265" i="1"/>
  <c r="E142" i="1"/>
  <c r="E69" i="1"/>
  <c r="E324" i="1"/>
  <c r="E152" i="1"/>
  <c r="E333" i="1"/>
  <c r="E25" i="1"/>
  <c r="E171" i="1"/>
  <c r="E297" i="1"/>
  <c r="E14" i="1"/>
  <c r="E146" i="1"/>
  <c r="E278" i="1"/>
  <c r="E114" i="1"/>
  <c r="E347" i="1"/>
  <c r="E156" i="1"/>
  <c r="E337" i="1"/>
  <c r="E29" i="1"/>
  <c r="E175" i="1"/>
  <c r="E314" i="1"/>
  <c r="E18" i="1"/>
  <c r="E150" i="1"/>
  <c r="E286" i="1"/>
  <c r="E143" i="1"/>
  <c r="E351" i="1"/>
  <c r="E15" i="38"/>
  <c r="E36" i="38"/>
  <c r="E53" i="38"/>
  <c r="E25" i="38"/>
  <c r="E28" i="38"/>
  <c r="E34" i="38"/>
  <c r="E56" i="38"/>
  <c r="E12" i="38"/>
  <c r="E54" i="38"/>
  <c r="E24" i="38"/>
  <c r="E45" i="38"/>
  <c r="E48" i="38"/>
  <c r="E46" i="38"/>
  <c r="E16" i="38"/>
  <c r="E37" i="38"/>
  <c r="E40" i="38"/>
  <c r="E27" i="38"/>
  <c r="E18" i="38"/>
  <c r="E20" i="38"/>
  <c r="E11" i="38"/>
  <c r="E38" i="38"/>
  <c r="E55" i="38"/>
  <c r="E29" i="38"/>
  <c r="E43" i="38"/>
  <c r="E30" i="38"/>
  <c r="E47" i="38"/>
  <c r="E21" i="38"/>
  <c r="E51" i="38"/>
  <c r="E26" i="38"/>
  <c r="E9" i="38"/>
  <c r="E35" i="38"/>
  <c r="E10" i="38"/>
  <c r="E22" i="38"/>
  <c r="E39" i="38"/>
  <c r="E13" i="38"/>
  <c r="E42" i="38"/>
  <c r="E14" i="38"/>
  <c r="E31" i="38"/>
  <c r="E52" i="38"/>
  <c r="E50" i="38"/>
  <c r="E41" i="38"/>
  <c r="E17" i="38"/>
  <c r="E19" i="38"/>
  <c r="E32" i="38"/>
  <c r="E33" i="38"/>
  <c r="E23" i="38"/>
  <c r="E44" i="38"/>
  <c r="E57" i="38"/>
  <c r="E49" i="38"/>
  <c r="E10" i="28"/>
  <c r="E9" i="28"/>
  <c r="E12" i="28"/>
  <c r="E11" i="28"/>
  <c r="E38" i="13"/>
  <c r="E51" i="13"/>
  <c r="E13" i="13"/>
  <c r="E10" i="13"/>
  <c r="E23" i="13"/>
  <c r="E36" i="13"/>
  <c r="E49" i="13"/>
  <c r="E46" i="13"/>
  <c r="E59" i="13"/>
  <c r="E21" i="13"/>
  <c r="E34" i="13"/>
  <c r="E47" i="13"/>
  <c r="E60" i="13"/>
  <c r="E22" i="13"/>
  <c r="E35" i="13"/>
  <c r="E48" i="13"/>
  <c r="E61" i="13"/>
  <c r="E58" i="13"/>
  <c r="E20" i="13"/>
  <c r="E33" i="13"/>
  <c r="E30" i="13"/>
  <c r="E43" i="13"/>
  <c r="E56" i="13"/>
  <c r="E18" i="13"/>
  <c r="E31" i="13"/>
  <c r="E44" i="13"/>
  <c r="E57" i="13"/>
  <c r="E19" i="13"/>
  <c r="E32" i="13"/>
  <c r="E45" i="13"/>
  <c r="E42" i="13"/>
  <c r="E55" i="13"/>
  <c r="E17" i="13"/>
  <c r="E14" i="13"/>
  <c r="E27" i="13"/>
  <c r="E40" i="13"/>
  <c r="E53" i="13"/>
  <c r="E15" i="13"/>
  <c r="E28" i="13"/>
  <c r="E41" i="13"/>
  <c r="E54" i="13"/>
  <c r="E16" i="13"/>
  <c r="E29" i="13"/>
  <c r="E26" i="13"/>
  <c r="E39" i="13"/>
  <c r="E52" i="13"/>
  <c r="E9" i="13"/>
  <c r="E11" i="13"/>
  <c r="E24" i="13"/>
  <c r="E37" i="13"/>
  <c r="E50" i="13"/>
  <c r="E12" i="13"/>
  <c r="E25" i="13"/>
  <c r="E10" i="5"/>
  <c r="E74" i="5"/>
  <c r="E99" i="5"/>
  <c r="E61" i="5"/>
  <c r="E63" i="5"/>
  <c r="E45" i="5"/>
  <c r="E97" i="5"/>
  <c r="E94" i="5"/>
  <c r="E84" i="5"/>
  <c r="E24" i="5"/>
  <c r="E78" i="5"/>
  <c r="E43" i="5"/>
  <c r="E34" i="5"/>
  <c r="E98" i="5"/>
  <c r="E52" i="5"/>
  <c r="E15" i="5"/>
  <c r="E40" i="5"/>
  <c r="E12" i="5"/>
  <c r="E33" i="5"/>
  <c r="E22" i="5"/>
  <c r="E86" i="5"/>
  <c r="E28" i="5"/>
  <c r="E89" i="5"/>
  <c r="E91" i="5"/>
  <c r="E13" i="5"/>
  <c r="E58" i="5"/>
  <c r="E75" i="5"/>
  <c r="E17" i="5"/>
  <c r="E39" i="5"/>
  <c r="E100" i="5"/>
  <c r="E41" i="5"/>
  <c r="E62" i="5"/>
  <c r="E44" i="5"/>
  <c r="E71" i="5"/>
  <c r="E14" i="5"/>
  <c r="E11" i="5"/>
  <c r="E18" i="5"/>
  <c r="E82" i="5"/>
  <c r="E20" i="5"/>
  <c r="E77" i="5"/>
  <c r="E83" i="5"/>
  <c r="E69" i="5"/>
  <c r="E48" i="5"/>
  <c r="E105" i="5"/>
  <c r="E70" i="5"/>
  <c r="E95" i="5"/>
  <c r="E49" i="5"/>
  <c r="E55" i="5"/>
  <c r="E21" i="5"/>
  <c r="E42" i="5"/>
  <c r="E106" i="5"/>
  <c r="E72" i="5"/>
  <c r="E23" i="5"/>
  <c r="E56" i="5"/>
  <c r="E60" i="5"/>
  <c r="E46" i="5"/>
  <c r="E79" i="5"/>
  <c r="E27" i="5"/>
  <c r="E9" i="5"/>
  <c r="E29" i="5"/>
  <c r="E80" i="5"/>
  <c r="E66" i="5"/>
  <c r="E87" i="5"/>
  <c r="E37" i="5"/>
  <c r="E47" i="5"/>
  <c r="E25" i="5"/>
  <c r="E65" i="5"/>
  <c r="E85" i="5"/>
  <c r="E54" i="5"/>
  <c r="E67" i="5"/>
  <c r="E104" i="5"/>
  <c r="E35" i="5"/>
  <c r="E81" i="5"/>
  <c r="E26" i="5"/>
  <c r="E90" i="5"/>
  <c r="E36" i="5"/>
  <c r="E101" i="5"/>
  <c r="E103" i="5"/>
  <c r="E93" i="5"/>
  <c r="E30" i="5"/>
  <c r="E51" i="5"/>
  <c r="E73" i="5"/>
  <c r="E57" i="5"/>
  <c r="E16" i="5"/>
  <c r="E68" i="5"/>
  <c r="E50" i="5"/>
  <c r="E59" i="5"/>
  <c r="E92" i="5"/>
  <c r="E31" i="5"/>
  <c r="E76" i="5"/>
  <c r="E96" i="5"/>
  <c r="E32" i="5"/>
  <c r="E38" i="5"/>
  <c r="E102" i="5"/>
  <c r="E64" i="5"/>
  <c r="E19" i="5"/>
  <c r="E88" i="5"/>
  <c r="E53" i="5"/>
  <c r="E10" i="6"/>
  <c r="E74" i="6"/>
  <c r="E16" i="6"/>
  <c r="E80" i="6"/>
  <c r="E15" i="6"/>
  <c r="E81" i="6"/>
  <c r="E46" i="6"/>
  <c r="E79" i="6"/>
  <c r="E68" i="6"/>
  <c r="E71" i="6"/>
  <c r="E11" i="6"/>
  <c r="E61" i="6"/>
  <c r="E22" i="6"/>
  <c r="E86" i="6"/>
  <c r="E28" i="6"/>
  <c r="E92" i="6"/>
  <c r="E51" i="6"/>
  <c r="E31" i="6"/>
  <c r="E27" i="6"/>
  <c r="E18" i="6"/>
  <c r="E24" i="6"/>
  <c r="E85" i="6"/>
  <c r="E9" i="6"/>
  <c r="E58" i="6"/>
  <c r="E67" i="6"/>
  <c r="E64" i="6"/>
  <c r="E73" i="6"/>
  <c r="E37" i="6"/>
  <c r="E30" i="6"/>
  <c r="E35" i="6"/>
  <c r="E52" i="6"/>
  <c r="E77" i="6"/>
  <c r="E66" i="6"/>
  <c r="E88" i="6"/>
  <c r="E97" i="6"/>
  <c r="E70" i="6"/>
  <c r="E12" i="6"/>
  <c r="E76" i="6"/>
  <c r="E93" i="6"/>
  <c r="E69" i="6"/>
  <c r="E25" i="6"/>
  <c r="E63" i="6"/>
  <c r="E43" i="6"/>
  <c r="E33" i="6"/>
  <c r="E75" i="6"/>
  <c r="E42" i="6"/>
  <c r="E23" i="6"/>
  <c r="E48" i="6"/>
  <c r="E49" i="6"/>
  <c r="E13" i="6"/>
  <c r="E14" i="6"/>
  <c r="E94" i="6"/>
  <c r="E36" i="6"/>
  <c r="E53" i="6"/>
  <c r="E34" i="6"/>
  <c r="E40" i="6"/>
  <c r="E21" i="6"/>
  <c r="E54" i="6"/>
  <c r="E55" i="6"/>
  <c r="E60" i="6"/>
  <c r="E65" i="6"/>
  <c r="E29" i="6"/>
  <c r="E78" i="6"/>
  <c r="E89" i="6"/>
  <c r="E82" i="6"/>
  <c r="E72" i="6"/>
  <c r="E57" i="6"/>
  <c r="E26" i="6"/>
  <c r="E90" i="6"/>
  <c r="E32" i="6"/>
  <c r="E96" i="6"/>
  <c r="E59" i="6"/>
  <c r="E47" i="6"/>
  <c r="E62" i="6"/>
  <c r="E20" i="6"/>
  <c r="E84" i="6"/>
  <c r="E45" i="6"/>
  <c r="E91" i="6"/>
  <c r="E39" i="6"/>
  <c r="E38" i="6"/>
  <c r="E19" i="6"/>
  <c r="E44" i="6"/>
  <c r="E41" i="6"/>
  <c r="E95" i="6"/>
  <c r="E87" i="6"/>
  <c r="E17" i="6"/>
  <c r="E50" i="6"/>
  <c r="E56" i="6"/>
  <c r="E83" i="6"/>
  <c r="E24" i="43"/>
  <c r="E12" i="43"/>
  <c r="E19" i="43"/>
  <c r="E22" i="43"/>
  <c r="E9" i="43"/>
  <c r="E27" i="43"/>
  <c r="E15" i="43"/>
  <c r="E18" i="43"/>
  <c r="E11" i="43"/>
  <c r="E17" i="43"/>
  <c r="E26" i="43"/>
  <c r="E14" i="43"/>
  <c r="E25" i="43"/>
  <c r="E13" i="43"/>
  <c r="E20" i="43"/>
  <c r="E10" i="43"/>
  <c r="E21" i="43"/>
  <c r="E28" i="43"/>
  <c r="E16" i="43"/>
  <c r="E23" i="43"/>
  <c r="F19" i="33"/>
  <c r="F21" i="33"/>
  <c r="F10" i="33"/>
  <c r="F13" i="33"/>
  <c r="F28" i="33"/>
  <c r="F25" i="33"/>
  <c r="F23" i="33"/>
  <c r="F26" i="33"/>
  <c r="F22" i="33"/>
  <c r="F16" i="33"/>
  <c r="F31" i="33"/>
  <c r="F11" i="33"/>
  <c r="F29" i="33"/>
  <c r="F32" i="33"/>
  <c r="F24" i="33"/>
  <c r="F14" i="33"/>
  <c r="F30" i="33"/>
  <c r="F12" i="33"/>
  <c r="F18" i="33"/>
  <c r="F27" i="33"/>
  <c r="F15" i="33"/>
  <c r="F17" i="33"/>
  <c r="F9" i="33"/>
  <c r="E12" i="19"/>
  <c r="E9" i="19"/>
  <c r="E11" i="19"/>
  <c r="E14" i="19"/>
  <c r="E13" i="19"/>
  <c r="E10" i="19"/>
  <c r="E25" i="14"/>
  <c r="E22" i="14"/>
  <c r="E17" i="14"/>
  <c r="E21" i="14"/>
  <c r="E24" i="14"/>
  <c r="E11" i="14"/>
  <c r="E12" i="14"/>
  <c r="E20" i="14"/>
  <c r="E19" i="14"/>
  <c r="E13" i="14"/>
  <c r="E18" i="14"/>
  <c r="E15" i="14"/>
  <c r="E14" i="14"/>
  <c r="E23" i="14"/>
  <c r="E16" i="14"/>
  <c r="E10" i="14"/>
  <c r="E9" i="14"/>
  <c r="F9" i="12" l="1"/>
</calcChain>
</file>

<file path=xl/sharedStrings.xml><?xml version="1.0" encoding="utf-8"?>
<sst xmlns="http://schemas.openxmlformats.org/spreadsheetml/2006/main" count="7354" uniqueCount="3334">
  <si>
    <t>UL0001N</t>
  </si>
  <si>
    <t>UL0002N</t>
  </si>
  <si>
    <t>UL0003N</t>
  </si>
  <si>
    <t>UL0004N</t>
  </si>
  <si>
    <t>UL0005</t>
  </si>
  <si>
    <t>UL0006</t>
  </si>
  <si>
    <t>UL0007</t>
  </si>
  <si>
    <t>UL0008</t>
  </si>
  <si>
    <t>UL0009</t>
  </si>
  <si>
    <t>UL0010</t>
  </si>
  <si>
    <t>1-1/4" - 8"</t>
  </si>
  <si>
    <t>1-1/2" - 2-1/2"</t>
  </si>
  <si>
    <t>3" - 8"</t>
  </si>
  <si>
    <t>1-1/2" - 2"</t>
  </si>
  <si>
    <t>2-1/2" - 8"</t>
  </si>
  <si>
    <t>2" - 3"</t>
  </si>
  <si>
    <t>4" - 8"</t>
  </si>
  <si>
    <t>2-1/2" - 3"</t>
  </si>
  <si>
    <t>1/2" OUTLET ON 1 1/4" THROUGH 8" RUN</t>
  </si>
  <si>
    <t>3/4"OUTLET ON 1 1/4" THROUGH 8" RUN</t>
  </si>
  <si>
    <t>1" OUTLET ON 1 1/2" THROUGH 2 1/2" RUN</t>
  </si>
  <si>
    <t>1" OUTLET ON 3" THROUGH 8" RUN</t>
  </si>
  <si>
    <t>1 1/4"OUTLET ON 1 1/2" THROUGH 2" RUN</t>
  </si>
  <si>
    <t>1 1/4" OUTLET ON 2 1/2" THROUGH 8" RUN</t>
  </si>
  <si>
    <t>1 1/2" OUTLET ON 2" THROUGH 3" RUN</t>
  </si>
  <si>
    <t>1 1/2" OUTLET ON 4" THROUGH 8" RUN</t>
  </si>
  <si>
    <t>2" OUTLET ON 2 1/2" THROUGH 3" RUN</t>
  </si>
  <si>
    <t>2" OUTLET ON 4" THROUGH 8" RUN</t>
  </si>
  <si>
    <t>Crate Qty</t>
  </si>
  <si>
    <t>UniLet Threaded Welded Outlet</t>
  </si>
  <si>
    <t>SigLet</t>
  </si>
  <si>
    <t>D-SL011</t>
  </si>
  <si>
    <t>D-SL012</t>
  </si>
  <si>
    <t>D-SL013</t>
  </si>
  <si>
    <t>D-SL021</t>
  </si>
  <si>
    <t>D-SL022</t>
  </si>
  <si>
    <t>D-SL023</t>
  </si>
  <si>
    <t>D-SL031</t>
  </si>
  <si>
    <t>D-SL032</t>
  </si>
  <si>
    <t>D-SL033</t>
  </si>
  <si>
    <t>D-SL034</t>
  </si>
  <si>
    <t>D-SL042</t>
  </si>
  <si>
    <t>D-SL044</t>
  </si>
  <si>
    <t>D-SL045</t>
  </si>
  <si>
    <t>D-SL052</t>
  </si>
  <si>
    <t>D-SL053</t>
  </si>
  <si>
    <t>D-SL054</t>
  </si>
  <si>
    <t>D-SL062</t>
  </si>
  <si>
    <t>D-SL063</t>
  </si>
  <si>
    <t>D-SL064</t>
  </si>
  <si>
    <t>D-SL066</t>
  </si>
  <si>
    <t>1 1/4"</t>
  </si>
  <si>
    <t>1 1/2"</t>
  </si>
  <si>
    <t>1-1/4" - 1-1/2"</t>
  </si>
  <si>
    <t>2" - 2-1/2"</t>
  </si>
  <si>
    <t xml:space="preserve">2-1/2" - 8" </t>
  </si>
  <si>
    <t>2"- 2-1/2"</t>
  </si>
  <si>
    <t>3" - 4"</t>
  </si>
  <si>
    <t xml:space="preserve"> 3" - 4"</t>
  </si>
  <si>
    <t>2 1/2"</t>
  </si>
  <si>
    <t>OS&amp;Y GATE VALVE UL/FM C.I. BODY, FLANGED</t>
  </si>
  <si>
    <t>NRS GATE VALVE UL/FM C.I. BODY, FLANGED</t>
  </si>
  <si>
    <t>NRS GATE VALVE UL/FM C.I. BODY, MJ, W/ ACCY'S</t>
  </si>
  <si>
    <t>NRS GATE VALVE UL/FM C.I. BODY, MJ, LESS ACCY's</t>
  </si>
  <si>
    <t>1/2" SIGLET 1-1/4" - 1-1/2"  WELDING OUTLET</t>
  </si>
  <si>
    <t>1/2" SIGLET 2" - 2-1/2"  WELDING OUTLET</t>
  </si>
  <si>
    <t>1/2" SIGLET 2-1/2" - 8"  WELDING OUTLET</t>
  </si>
  <si>
    <t>3/4" SIGLET 1-1/4" - 1-1/2"  WELDING OUTLET</t>
  </si>
  <si>
    <t>3/4" SIGLET 2" - 2-1/2"  WELDING OUTLET</t>
  </si>
  <si>
    <t>3/4" SIGLET 2-1/2" - 8"  WELDING OUTLET</t>
  </si>
  <si>
    <t>1" SIGLET 2" - 2-1/2"  WELDING OUTLET</t>
  </si>
  <si>
    <t>1" SIGLET 3"- 4"  WELDING OUTLET</t>
  </si>
  <si>
    <t>1-1/4" SIGLET 2" - 2-1/2"  WELDING OUTLET</t>
  </si>
  <si>
    <t>1-1/4" SIGLET 3" - 4"  WELDING OUTLET</t>
  </si>
  <si>
    <t>1-1/2" SIGLET 2"  WELDING OUTLET</t>
  </si>
  <si>
    <t>1-1/2" SIGLET 2-1/2"  WELDING OUTLET</t>
  </si>
  <si>
    <t>1-1/2" SIGLET 3"  WELDING OUTLET</t>
  </si>
  <si>
    <t>2" SIGLET 2-1/2"  WELDING OUTLET</t>
  </si>
  <si>
    <t>2" SIGLET 3"  WELDING OUTLET</t>
  </si>
  <si>
    <t>2" SIGLET 4"  WELDING OUTLET</t>
  </si>
  <si>
    <t>2" SIGLET 6"  WELDING OUTLET</t>
  </si>
  <si>
    <t>Steel Plate Flanges</t>
  </si>
  <si>
    <t>1FLS0909</t>
  </si>
  <si>
    <t>1FLS1010</t>
  </si>
  <si>
    <t>1FLS1111</t>
  </si>
  <si>
    <t>1FLS1212</t>
  </si>
  <si>
    <t>1FLS1414</t>
  </si>
  <si>
    <t>1FLS1515</t>
  </si>
  <si>
    <t>1FLS1616</t>
  </si>
  <si>
    <t>1FLS1717</t>
  </si>
  <si>
    <t>Slip-On Flange</t>
  </si>
  <si>
    <t>7.5</t>
  </si>
  <si>
    <t>13.5</t>
  </si>
  <si>
    <t>1FLB0009</t>
  </si>
  <si>
    <t>1FLB0010</t>
  </si>
  <si>
    <t>1FLB0011</t>
  </si>
  <si>
    <t>1FLB0012</t>
  </si>
  <si>
    <t>1FLB0014</t>
  </si>
  <si>
    <t>1FLB0015</t>
  </si>
  <si>
    <t>1FLB0016</t>
  </si>
  <si>
    <t>1FLB0017</t>
  </si>
  <si>
    <t>BLIND FLANGE</t>
  </si>
  <si>
    <t>1FLR1009</t>
  </si>
  <si>
    <t>1FLR1109</t>
  </si>
  <si>
    <t>1FLR1110</t>
  </si>
  <si>
    <t>1FLR1209</t>
  </si>
  <si>
    <t>1FLR1210</t>
  </si>
  <si>
    <t>1FLR1211</t>
  </si>
  <si>
    <t>1FLR1409</t>
  </si>
  <si>
    <t>1FLR1410</t>
  </si>
  <si>
    <t>1FLR1411</t>
  </si>
  <si>
    <t>1FLR1412</t>
  </si>
  <si>
    <t>1FLR1511</t>
  </si>
  <si>
    <t>1FLR1512</t>
  </si>
  <si>
    <t>1FLR1514</t>
  </si>
  <si>
    <t>1FLR1614</t>
  </si>
  <si>
    <t>1FLR1615</t>
  </si>
  <si>
    <t>REDUCING FLANGE</t>
  </si>
  <si>
    <t>6" x 2"</t>
  </si>
  <si>
    <t>6" x 2-1/2"</t>
  </si>
  <si>
    <t>6" x 3"</t>
  </si>
  <si>
    <t>6" x 4"</t>
  </si>
  <si>
    <t>8" x 3"</t>
  </si>
  <si>
    <t>8" x 4"</t>
  </si>
  <si>
    <t>8" x 6"</t>
  </si>
  <si>
    <t>10" x 6"</t>
  </si>
  <si>
    <t>10" x 8"</t>
  </si>
  <si>
    <t>2 X 7</t>
  </si>
  <si>
    <t>2 X 7.5</t>
  </si>
  <si>
    <t>2 1/2 X 7.5</t>
  </si>
  <si>
    <t>2 X 9</t>
  </si>
  <si>
    <t>2 1/2 X 9</t>
  </si>
  <si>
    <t>3 X 9</t>
  </si>
  <si>
    <t>2 X 11</t>
  </si>
  <si>
    <t>2 1/2 X 11</t>
  </si>
  <si>
    <t>3 X 11</t>
  </si>
  <si>
    <t>4 X 11</t>
  </si>
  <si>
    <t>3 X 13.5</t>
  </si>
  <si>
    <t>4 X 13.5</t>
  </si>
  <si>
    <t>6 X 13.5</t>
  </si>
  <si>
    <t>6 X 16</t>
  </si>
  <si>
    <t>8 X 16</t>
  </si>
  <si>
    <t>*Weights subject to change</t>
  </si>
  <si>
    <t>Grooved Welded Outlets</t>
  </si>
  <si>
    <t>UL0117</t>
  </si>
  <si>
    <t>UL0118</t>
  </si>
  <si>
    <t>UL0119</t>
  </si>
  <si>
    <t>UL0120</t>
  </si>
  <si>
    <t>UL0121</t>
  </si>
  <si>
    <t>UL0122</t>
  </si>
  <si>
    <t>UL0123</t>
  </si>
  <si>
    <t>UL0124</t>
  </si>
  <si>
    <t>UL0125</t>
  </si>
  <si>
    <t>UL0126</t>
  </si>
  <si>
    <t>UL0127</t>
  </si>
  <si>
    <t>UL0128</t>
  </si>
  <si>
    <t>UL0129</t>
  </si>
  <si>
    <t>UL0130</t>
  </si>
  <si>
    <t>UL0131</t>
  </si>
  <si>
    <t>2-1/2" X 2-1/2"</t>
  </si>
  <si>
    <t>2-1/2" X 3"</t>
  </si>
  <si>
    <t>2-1/2" X 4"</t>
  </si>
  <si>
    <t>2-1/2" X 6"</t>
  </si>
  <si>
    <t>2-1/2" X 8"</t>
  </si>
  <si>
    <t>3" X 3"</t>
  </si>
  <si>
    <t>3" X 4"</t>
  </si>
  <si>
    <t>3" X 6"</t>
  </si>
  <si>
    <t>3" X 8"</t>
  </si>
  <si>
    <t>4" X 4"</t>
  </si>
  <si>
    <t>4" X 6"</t>
  </si>
  <si>
    <t>4" X 8"</t>
  </si>
  <si>
    <t>6" X 6"</t>
  </si>
  <si>
    <t>6" X 8"</t>
  </si>
  <si>
    <t>8" X 8"</t>
  </si>
  <si>
    <t>Schedule 10 -- TYPE 10 RG LIGHT WEIGHT ROLL GROOVE WELD OUTLET UL-ULC-FM 300 PSI</t>
  </si>
  <si>
    <t>UL0201</t>
  </si>
  <si>
    <t>UL0202</t>
  </si>
  <si>
    <t>UL0203</t>
  </si>
  <si>
    <t>UL0203A</t>
  </si>
  <si>
    <t>UL0204</t>
  </si>
  <si>
    <t>UL0204A</t>
  </si>
  <si>
    <t>UL0205</t>
  </si>
  <si>
    <t>UL0205A</t>
  </si>
  <si>
    <t>UL0205C</t>
  </si>
  <si>
    <t>UL0206</t>
  </si>
  <si>
    <t>UL0207</t>
  </si>
  <si>
    <t>UL0208</t>
  </si>
  <si>
    <t>UL0209</t>
  </si>
  <si>
    <t>UL0209A</t>
  </si>
  <si>
    <t>UL0210</t>
  </si>
  <si>
    <t>UL0210A</t>
  </si>
  <si>
    <t>UL0210B</t>
  </si>
  <si>
    <t>UL0211</t>
  </si>
  <si>
    <t>UL0212</t>
  </si>
  <si>
    <t>UL0213</t>
  </si>
  <si>
    <t>UL0214</t>
  </si>
  <si>
    <t>UL0215</t>
  </si>
  <si>
    <t>UL0216</t>
  </si>
  <si>
    <t>UL0217</t>
  </si>
  <si>
    <t>UL0218</t>
  </si>
  <si>
    <t>UL0219</t>
  </si>
  <si>
    <t>UL0220</t>
  </si>
  <si>
    <t>UL0221</t>
  </si>
  <si>
    <t>UL0222</t>
  </si>
  <si>
    <t>UL0223</t>
  </si>
  <si>
    <t>UL0224</t>
  </si>
  <si>
    <t>UL0225</t>
  </si>
  <si>
    <t>UL0226</t>
  </si>
  <si>
    <t>UL0227</t>
  </si>
  <si>
    <t>UL0228</t>
  </si>
  <si>
    <t>UL0229</t>
  </si>
  <si>
    <t>UL0230</t>
  </si>
  <si>
    <t>UL0231</t>
  </si>
  <si>
    <t>1-1/4" x 1-1/4"</t>
  </si>
  <si>
    <t>1-1/4" x 1-1/2"</t>
  </si>
  <si>
    <t>1-1/4" x 2"</t>
  </si>
  <si>
    <t>1-1/4" x 2-1/2"</t>
  </si>
  <si>
    <t>1-1/4" x 3"</t>
  </si>
  <si>
    <t>1-1/4" x 4"</t>
  </si>
  <si>
    <t>1-1/4" x 5"</t>
  </si>
  <si>
    <t>1-1/4" x 6"</t>
  </si>
  <si>
    <t>1-1/4" x 8"</t>
  </si>
  <si>
    <t>1-1/2" x 1-1/2"</t>
  </si>
  <si>
    <t>1-1/2" x 2"</t>
  </si>
  <si>
    <t>1-1/2" x 2-1/2"</t>
  </si>
  <si>
    <t>1-1/2" x 3"</t>
  </si>
  <si>
    <t>1-1/2" x 4"</t>
  </si>
  <si>
    <t>1-1/2" x 5"</t>
  </si>
  <si>
    <t>1-1/2" x 6"</t>
  </si>
  <si>
    <t>1-1/2" x 8"</t>
  </si>
  <si>
    <t>2" x 2"</t>
  </si>
  <si>
    <t>2" x 2-1/2"</t>
  </si>
  <si>
    <t>2" x 3"</t>
  </si>
  <si>
    <t>2" x 4"</t>
  </si>
  <si>
    <t>2" x 6"</t>
  </si>
  <si>
    <t>2" x 8"</t>
  </si>
  <si>
    <t>2-1/2" x 2-1/2"</t>
  </si>
  <si>
    <t>2-1/2" x 3"</t>
  </si>
  <si>
    <t>2-1/2" x 4"</t>
  </si>
  <si>
    <t>2-1/2" x 6"</t>
  </si>
  <si>
    <t>2-1/2" x 8"</t>
  </si>
  <si>
    <t>3" x 3"</t>
  </si>
  <si>
    <t>3" x 4"</t>
  </si>
  <si>
    <t>3" x 6"</t>
  </si>
  <si>
    <t>3" x 8"</t>
  </si>
  <si>
    <t>4" x 4"</t>
  </si>
  <si>
    <t>4" x 6"</t>
  </si>
  <si>
    <t>4" x 8"</t>
  </si>
  <si>
    <t>6" x 6"</t>
  </si>
  <si>
    <t>6" x 8"</t>
  </si>
  <si>
    <t>8" x 8"</t>
  </si>
  <si>
    <t>Schedule 40 -- TYPE 40 CG STANDARD WALL CUT GROOVE WELD OUTLET UL-ULC-FM 500 PSI</t>
  </si>
  <si>
    <t>Weld Templates</t>
  </si>
  <si>
    <t>ULTEMP1</t>
  </si>
  <si>
    <t>ULTEMP2</t>
  </si>
  <si>
    <t>ULTEMP3</t>
  </si>
  <si>
    <t>ULTEMP4</t>
  </si>
  <si>
    <t>ULTEMP5</t>
  </si>
  <si>
    <t>ULTEMP6</t>
  </si>
  <si>
    <t>ULTEMP7</t>
  </si>
  <si>
    <t>ULTEMP8</t>
  </si>
  <si>
    <t>ULTEMP9</t>
  </si>
  <si>
    <t>ULTEMP10</t>
  </si>
  <si>
    <t>ULTEMP11</t>
  </si>
  <si>
    <t>ULTEMP12</t>
  </si>
  <si>
    <t>ULTEMP13</t>
  </si>
  <si>
    <t>ULTEMP14</t>
  </si>
  <si>
    <t>ULTEMP15</t>
  </si>
  <si>
    <t>ULTEMP16</t>
  </si>
  <si>
    <t>ULTEMP17</t>
  </si>
  <si>
    <t>1.0 THERMAL</t>
  </si>
  <si>
    <t>1.125 HYPER</t>
  </si>
  <si>
    <t>1.08 MILLER</t>
  </si>
  <si>
    <t>1/2", 3/4", 1" X 1/4 - 8"</t>
  </si>
  <si>
    <t>1/2", 3/4", 1" x 1-1/4" - 8"</t>
  </si>
  <si>
    <t>1-1/4" X 4"-8"</t>
  </si>
  <si>
    <t>1-1/4" X 2-1/2" - 4"</t>
  </si>
  <si>
    <t>1-1/2" X 4" - 8"</t>
  </si>
  <si>
    <t>1-1/2" X 3" - 4"</t>
  </si>
  <si>
    <t>1-1/2" X 2" - 2-1/2"</t>
  </si>
  <si>
    <t>2" X 4" - 8"</t>
  </si>
  <si>
    <t>2" X 2-1/2" - 3"</t>
  </si>
  <si>
    <t>1-1/4" X 4" - 8"</t>
  </si>
  <si>
    <t>2" X 2-1/2"  - 3"</t>
  </si>
  <si>
    <t>Flange Pack Multiplier</t>
  </si>
  <si>
    <t>UFP001</t>
  </si>
  <si>
    <t>UFP002</t>
  </si>
  <si>
    <t>UFP003</t>
  </si>
  <si>
    <t>UFP004</t>
  </si>
  <si>
    <t>UFP005</t>
  </si>
  <si>
    <t>UFP006</t>
  </si>
  <si>
    <t>UFP007</t>
  </si>
  <si>
    <t>UFP008</t>
  </si>
  <si>
    <t>UFP009</t>
  </si>
  <si>
    <t>UFP010</t>
  </si>
  <si>
    <t>UFP100</t>
  </si>
  <si>
    <t>UFP120</t>
  </si>
  <si>
    <t>UFP016-WA</t>
  </si>
  <si>
    <t>UFP017-WA</t>
  </si>
  <si>
    <t>UFP018-WA</t>
  </si>
  <si>
    <t>UFP100M-WA</t>
  </si>
  <si>
    <t>UFP120M-WA</t>
  </si>
  <si>
    <t>UFP016</t>
  </si>
  <si>
    <t>UFP017</t>
  </si>
  <si>
    <t>UFP018</t>
  </si>
  <si>
    <t>UFP100M</t>
  </si>
  <si>
    <t>UFP120M</t>
  </si>
  <si>
    <t>RUBBER RING 1/8" GASKET &amp; Zinc HARDWARE</t>
  </si>
  <si>
    <t>UFP011</t>
  </si>
  <si>
    <t>UPI</t>
  </si>
  <si>
    <t>UFP012</t>
  </si>
  <si>
    <t>WPI</t>
  </si>
  <si>
    <t>WAFER CHECK VALVES</t>
  </si>
  <si>
    <t>UFP013</t>
  </si>
  <si>
    <t>UFP014</t>
  </si>
  <si>
    <t>UFP015</t>
  </si>
  <si>
    <t>GROOVED BUTTERFLY VALVE 300#</t>
  </si>
  <si>
    <t>WAFER BUTTERFLY VALVE 300#</t>
  </si>
  <si>
    <t>UFP030</t>
  </si>
  <si>
    <t>UFP031</t>
  </si>
  <si>
    <t>UFP032</t>
  </si>
  <si>
    <t>UFP033</t>
  </si>
  <si>
    <t>UFP034</t>
  </si>
  <si>
    <t>UFP025</t>
  </si>
  <si>
    <t>UFP026</t>
  </si>
  <si>
    <t>UFP027</t>
  </si>
  <si>
    <t>UFP028</t>
  </si>
  <si>
    <t>UFP029</t>
  </si>
  <si>
    <t>THREADED BALL VALVE</t>
  </si>
  <si>
    <t>UFP019</t>
  </si>
  <si>
    <t>UFP020</t>
  </si>
  <si>
    <t>UFP021</t>
  </si>
  <si>
    <t>UFP022</t>
  </si>
  <si>
    <t>UFP023</t>
  </si>
  <si>
    <t>UFP024</t>
  </si>
  <si>
    <t>Black Steel Nipples</t>
  </si>
  <si>
    <t>Galvanized Steel Nipples</t>
  </si>
  <si>
    <t>D-SL067</t>
  </si>
  <si>
    <t>2" SIGLET 8"  WELDING OUTLET</t>
  </si>
  <si>
    <t>D-SL055</t>
  </si>
  <si>
    <t>1-1/2" SIGLET 4"  WELDING OUTLET</t>
  </si>
  <si>
    <t>D-SL056</t>
  </si>
  <si>
    <t>6"-8"</t>
  </si>
  <si>
    <t>1-1/2" SIGLET 6"-8"  WELDING OUTLET</t>
  </si>
  <si>
    <t>***BSPT Outlets are P.O.A***</t>
  </si>
  <si>
    <t>* Item is a none stocking item. Please call the branch for availability.</t>
  </si>
  <si>
    <t>1MFF09*</t>
  </si>
  <si>
    <t>1MFF08*</t>
  </si>
  <si>
    <t>1MFF07*</t>
  </si>
  <si>
    <t>1MFF06*</t>
  </si>
  <si>
    <t>1MFF05*</t>
  </si>
  <si>
    <t>1MFF04*</t>
  </si>
  <si>
    <t>1MFF04G*</t>
  </si>
  <si>
    <t>1MFF05G*</t>
  </si>
  <si>
    <t>1MFF06G*</t>
  </si>
  <si>
    <t>1MFF07G*</t>
  </si>
  <si>
    <t>1MFF08G*</t>
  </si>
  <si>
    <t>1MFF09G*</t>
  </si>
  <si>
    <t>1" OUTLET ON 1 1/4" RUN SIGLET SUBST.</t>
  </si>
  <si>
    <t xml:space="preserve">1-1/4" </t>
  </si>
  <si>
    <t>1" SIGLET 1-1/4"  WELDING OUTLET</t>
  </si>
  <si>
    <t>1" SIGLET 1-1/2" WELDING OUTLET</t>
  </si>
  <si>
    <t>1-1/4" SIGLET 1-1/2"  WELDING OUTLET</t>
  </si>
  <si>
    <t>ITEM CODE</t>
  </si>
  <si>
    <t>LIST PRICE</t>
  </si>
  <si>
    <t>NET PRICE</t>
  </si>
  <si>
    <t>WEIGHT</t>
  </si>
  <si>
    <t>1M90B0303</t>
  </si>
  <si>
    <t>1M90B0404</t>
  </si>
  <si>
    <t>1M90B0505</t>
  </si>
  <si>
    <t>1M90B0606</t>
  </si>
  <si>
    <t>1M90B0707</t>
  </si>
  <si>
    <t>1M90B0808</t>
  </si>
  <si>
    <t>1M90B0909</t>
  </si>
  <si>
    <t>1M90B1010</t>
  </si>
  <si>
    <t>1M90B1111</t>
  </si>
  <si>
    <t>1M90B1212</t>
  </si>
  <si>
    <t>Description</t>
  </si>
  <si>
    <t>INNER BOX</t>
  </si>
  <si>
    <t>MASTER BOX</t>
  </si>
  <si>
    <t>-</t>
  </si>
  <si>
    <t>1M45B0303</t>
  </si>
  <si>
    <t>1M45B0404</t>
  </si>
  <si>
    <t>1M45B0505</t>
  </si>
  <si>
    <t>1M45B0606</t>
  </si>
  <si>
    <t>1M45B0707</t>
  </si>
  <si>
    <t>1M45B0808</t>
  </si>
  <si>
    <t>1M45B0909</t>
  </si>
  <si>
    <t>1M45B1010</t>
  </si>
  <si>
    <t>1M45B1111</t>
  </si>
  <si>
    <t>1M45B1212</t>
  </si>
  <si>
    <t>1M90S0303</t>
  </si>
  <si>
    <t>1M90S0404</t>
  </si>
  <si>
    <t>1M90S0505</t>
  </si>
  <si>
    <t>1M90S0606</t>
  </si>
  <si>
    <t>1M90S0707</t>
  </si>
  <si>
    <t>1M90S0808</t>
  </si>
  <si>
    <t>1M90S0909</t>
  </si>
  <si>
    <t>1M90S1010*</t>
  </si>
  <si>
    <t>1MT020202</t>
  </si>
  <si>
    <t>1MT030303</t>
  </si>
  <si>
    <t>1MT040404</t>
  </si>
  <si>
    <t>1MT050505</t>
  </si>
  <si>
    <t>1MT060606</t>
  </si>
  <si>
    <t>1MT070707</t>
  </si>
  <si>
    <t>1MT080808</t>
  </si>
  <si>
    <t>1MT090909</t>
  </si>
  <si>
    <t>1MT101010</t>
  </si>
  <si>
    <t>1MT111111</t>
  </si>
  <si>
    <t>1MT121212</t>
  </si>
  <si>
    <t>Tee</t>
  </si>
  <si>
    <t>1MT040403</t>
  </si>
  <si>
    <t>1MT050404</t>
  </si>
  <si>
    <t>1MT050405</t>
  </si>
  <si>
    <t>1MT050504</t>
  </si>
  <si>
    <t>1MT060504*</t>
  </si>
  <si>
    <t>1MT060505</t>
  </si>
  <si>
    <t>1MT060604</t>
  </si>
  <si>
    <t>1MT060605</t>
  </si>
  <si>
    <t>1MT070507</t>
  </si>
  <si>
    <t>1MT070604</t>
  </si>
  <si>
    <t>1MT070605*</t>
  </si>
  <si>
    <t>1MT070606</t>
  </si>
  <si>
    <t>1MT070704</t>
  </si>
  <si>
    <t>1MT070705</t>
  </si>
  <si>
    <t>1MT070706</t>
  </si>
  <si>
    <t>1MT080507</t>
  </si>
  <si>
    <t>1MT080508</t>
  </si>
  <si>
    <t>1MT080604</t>
  </si>
  <si>
    <t>1MT080705*</t>
  </si>
  <si>
    <t>1MT080706</t>
  </si>
  <si>
    <t>1MT080707</t>
  </si>
  <si>
    <t>1MT080804</t>
  </si>
  <si>
    <t>1MT080805</t>
  </si>
  <si>
    <t>1MT080806</t>
  </si>
  <si>
    <t>1MT080807</t>
  </si>
  <si>
    <t>1MT090804</t>
  </si>
  <si>
    <t>1MT090805</t>
  </si>
  <si>
    <t>1MT090806*</t>
  </si>
  <si>
    <t>1MT090807*</t>
  </si>
  <si>
    <t>1MT090808</t>
  </si>
  <si>
    <t>1MT090904</t>
  </si>
  <si>
    <t>1MT090905</t>
  </si>
  <si>
    <t>1MT090906</t>
  </si>
  <si>
    <t>1MT090907</t>
  </si>
  <si>
    <t>1MT090908</t>
  </si>
  <si>
    <t>1MT101006</t>
  </si>
  <si>
    <t>1MT101007</t>
  </si>
  <si>
    <t>1MT101008</t>
  </si>
  <si>
    <t>1MT101009</t>
  </si>
  <si>
    <t>1MT111104</t>
  </si>
  <si>
    <t>1MT111105</t>
  </si>
  <si>
    <t>1MT111106</t>
  </si>
  <si>
    <t>1MT111107</t>
  </si>
  <si>
    <t>1MT111108</t>
  </si>
  <si>
    <t>1MT111109</t>
  </si>
  <si>
    <t>1MT111110</t>
  </si>
  <si>
    <t>1MT121207</t>
  </si>
  <si>
    <t>1MT121208</t>
  </si>
  <si>
    <t>1MT121209</t>
  </si>
  <si>
    <t>1MT121210</t>
  </si>
  <si>
    <t>1MT121211</t>
  </si>
  <si>
    <t>Reducing Tee</t>
  </si>
  <si>
    <t>CALL</t>
  </si>
  <si>
    <t>1M90R0403</t>
  </si>
  <si>
    <t>1M90R0504</t>
  </si>
  <si>
    <t>1M90R0604</t>
  </si>
  <si>
    <t>1M90R0605</t>
  </si>
  <si>
    <t>1M90R0704</t>
  </si>
  <si>
    <t>1M90R0705</t>
  </si>
  <si>
    <t>1M90R0706</t>
  </si>
  <si>
    <t>1M90R0804</t>
  </si>
  <si>
    <t>1M90R0805</t>
  </si>
  <si>
    <t>1M90R0806</t>
  </si>
  <si>
    <t>1M90R0807</t>
  </si>
  <si>
    <t>1M90R0904</t>
  </si>
  <si>
    <t>1M90R0905</t>
  </si>
  <si>
    <t>1M90R0906</t>
  </si>
  <si>
    <t>1M90R0907</t>
  </si>
  <si>
    <t>1M90R0908</t>
  </si>
  <si>
    <t>1MX04</t>
  </si>
  <si>
    <t>1MX05</t>
  </si>
  <si>
    <t>1MX06</t>
  </si>
  <si>
    <t>1MX07</t>
  </si>
  <si>
    <t>1MX08</t>
  </si>
  <si>
    <t>1MX09</t>
  </si>
  <si>
    <t>1MX10</t>
  </si>
  <si>
    <t>1MX11</t>
  </si>
  <si>
    <t>Cross</t>
  </si>
  <si>
    <t>HEX Locknut</t>
  </si>
  <si>
    <t>1MLN04</t>
  </si>
  <si>
    <t>1MLN05</t>
  </si>
  <si>
    <t>1MLN06</t>
  </si>
  <si>
    <t>1MLN07</t>
  </si>
  <si>
    <t>1MLN08</t>
  </si>
  <si>
    <t>1MLN09</t>
  </si>
  <si>
    <t>Extension Piece</t>
  </si>
  <si>
    <t>1MEX04</t>
  </si>
  <si>
    <t>Coupling</t>
  </si>
  <si>
    <t>1MCP0303</t>
  </si>
  <si>
    <t>1MCP0404</t>
  </si>
  <si>
    <t>1MCP0505</t>
  </si>
  <si>
    <t>1MCP0606</t>
  </si>
  <si>
    <t>1MCP0707</t>
  </si>
  <si>
    <t>1MCP0808</t>
  </si>
  <si>
    <t>1MCP0909</t>
  </si>
  <si>
    <t>1MCP1010</t>
  </si>
  <si>
    <t>1MCP1111</t>
  </si>
  <si>
    <t>1MCP1212</t>
  </si>
  <si>
    <t>Bushing</t>
  </si>
  <si>
    <t>1MBSH0402</t>
  </si>
  <si>
    <t>1MBSH0403</t>
  </si>
  <si>
    <t>1MBSH0504</t>
  </si>
  <si>
    <t>1MBSH0604</t>
  </si>
  <si>
    <t>1MBSH0605</t>
  </si>
  <si>
    <t>1MBSH0704</t>
  </si>
  <si>
    <t>1MBSH0705</t>
  </si>
  <si>
    <t>1MBSH0706</t>
  </si>
  <si>
    <t>1MBSH0804</t>
  </si>
  <si>
    <t>1MBSH0805</t>
  </si>
  <si>
    <t>1MBSH0806</t>
  </si>
  <si>
    <t>1MBSH0807</t>
  </si>
  <si>
    <t>1MBSH0904</t>
  </si>
  <si>
    <t>1MBSH0905</t>
  </si>
  <si>
    <t>1MBSH0906</t>
  </si>
  <si>
    <t>1MBSH0907</t>
  </si>
  <si>
    <t>1MBSH0908</t>
  </si>
  <si>
    <t>1MBSH1007</t>
  </si>
  <si>
    <t>1MBSH1008</t>
  </si>
  <si>
    <t>1MBSH1009</t>
  </si>
  <si>
    <t>1MBSH1106</t>
  </si>
  <si>
    <t>1MBSH1107</t>
  </si>
  <si>
    <t>1MBSH1108</t>
  </si>
  <si>
    <t>1MBSH1109</t>
  </si>
  <si>
    <t>1MBSH1110</t>
  </si>
  <si>
    <t>1MBSH1207</t>
  </si>
  <si>
    <t>1MBSH1208</t>
  </si>
  <si>
    <t>1MBSH1209</t>
  </si>
  <si>
    <t>1MBSH1210</t>
  </si>
  <si>
    <t>1MBSH1211</t>
  </si>
  <si>
    <t>Union</t>
  </si>
  <si>
    <t>1MUN02</t>
  </si>
  <si>
    <t>1MUN03</t>
  </si>
  <si>
    <t>1MUN04</t>
  </si>
  <si>
    <t>1MUN05</t>
  </si>
  <si>
    <t>1MUN06</t>
  </si>
  <si>
    <t>1MUN07</t>
  </si>
  <si>
    <t>1MUN08</t>
  </si>
  <si>
    <t>1MUN09</t>
  </si>
  <si>
    <t>1MUN10</t>
  </si>
  <si>
    <t>1MUN11</t>
  </si>
  <si>
    <t>1MUN12</t>
  </si>
  <si>
    <t>Union w/ Brass Seat</t>
  </si>
  <si>
    <t>1MUNBS02</t>
  </si>
  <si>
    <t>1MUNBS03</t>
  </si>
  <si>
    <t>1MUNBS04</t>
  </si>
  <si>
    <t>1MUNBS05</t>
  </si>
  <si>
    <t>1MUNBS06</t>
  </si>
  <si>
    <t>1MUNBS07</t>
  </si>
  <si>
    <t>1MUNBS08</t>
  </si>
  <si>
    <t>1MUNBS09</t>
  </si>
  <si>
    <t>1MUNBS10</t>
  </si>
  <si>
    <t>1MUNBS11</t>
  </si>
  <si>
    <t>1MUNBS12</t>
  </si>
  <si>
    <t>Reducing Coupling</t>
  </si>
  <si>
    <t>1MCR0403</t>
  </si>
  <si>
    <t>1MCR0504</t>
  </si>
  <si>
    <t>1MCR0604</t>
  </si>
  <si>
    <t>1MCR0605</t>
  </si>
  <si>
    <t>1MCR0704</t>
  </si>
  <si>
    <t>1MCR0705</t>
  </si>
  <si>
    <t>1MCR0706</t>
  </si>
  <si>
    <t>1MCR0804</t>
  </si>
  <si>
    <t>1MCR0805</t>
  </si>
  <si>
    <t>1MCR0806</t>
  </si>
  <si>
    <t>1MCR0807</t>
  </si>
  <si>
    <t>1MCR0904</t>
  </si>
  <si>
    <t>1MCR0905</t>
  </si>
  <si>
    <t>1MCR0906</t>
  </si>
  <si>
    <t>1MCR0907</t>
  </si>
  <si>
    <t>1MCR0908</t>
  </si>
  <si>
    <t>1MCR1007</t>
  </si>
  <si>
    <t>1MCR1008</t>
  </si>
  <si>
    <t>1MCR1009</t>
  </si>
  <si>
    <t>1MCR1107</t>
  </si>
  <si>
    <t>1MCR1108</t>
  </si>
  <si>
    <t>1MCR1109</t>
  </si>
  <si>
    <t>1MCR1110</t>
  </si>
  <si>
    <t>1MCR1208</t>
  </si>
  <si>
    <t>1MCR1209</t>
  </si>
  <si>
    <t>1MCR1210</t>
  </si>
  <si>
    <t>1MCR1211</t>
  </si>
  <si>
    <t>Caps</t>
  </si>
  <si>
    <t>1MK04</t>
  </si>
  <si>
    <t>1MK05</t>
  </si>
  <si>
    <t>1MK06</t>
  </si>
  <si>
    <t>1MK07</t>
  </si>
  <si>
    <t>1MK08</t>
  </si>
  <si>
    <t>1MK09</t>
  </si>
  <si>
    <t>1MK10</t>
  </si>
  <si>
    <t>1MK11</t>
  </si>
  <si>
    <t>1MK12</t>
  </si>
  <si>
    <t>Plug - Square Head</t>
  </si>
  <si>
    <t>1MPLG03</t>
  </si>
  <si>
    <t>1MPLG04</t>
  </si>
  <si>
    <t>1MPLG05</t>
  </si>
  <si>
    <t>1MPLG06</t>
  </si>
  <si>
    <t>1MPLG07</t>
  </si>
  <si>
    <t>1MPLG08</t>
  </si>
  <si>
    <t>1MPLG09</t>
  </si>
  <si>
    <t>1MPLG10</t>
  </si>
  <si>
    <t>1MPLG11</t>
  </si>
  <si>
    <t>1MPLG12</t>
  </si>
  <si>
    <t>Floor Flange</t>
  </si>
  <si>
    <t>Size</t>
  </si>
  <si>
    <t>3/8"</t>
  </si>
  <si>
    <t>1/2"</t>
  </si>
  <si>
    <t>3/4"</t>
  </si>
  <si>
    <t>1"</t>
  </si>
  <si>
    <t>1-1/4"</t>
  </si>
  <si>
    <t>1-1/2"</t>
  </si>
  <si>
    <t>2"</t>
  </si>
  <si>
    <t>2-1/2"</t>
  </si>
  <si>
    <t>3"</t>
  </si>
  <si>
    <t>4"</t>
  </si>
  <si>
    <t>1/4"</t>
  </si>
  <si>
    <t>1/2" X 1/2" X 3/8"</t>
  </si>
  <si>
    <t>1/2" X 1/2" X 3/4"</t>
  </si>
  <si>
    <t>3/4" X 1/2" X 1/2"</t>
  </si>
  <si>
    <t>3/4" X 1/2" X 3/4"</t>
  </si>
  <si>
    <t>3/4" X 3/4" X 1/2"</t>
  </si>
  <si>
    <t>3/4" X 3/4" X 1 "</t>
  </si>
  <si>
    <t>1" X 1/2" X 3/4"</t>
  </si>
  <si>
    <t>1" X 1/2" X 1"</t>
  </si>
  <si>
    <t>1" X 3/4" X 1/2"</t>
  </si>
  <si>
    <t>1" X 3/4" X 3/4"</t>
  </si>
  <si>
    <t>1" X 3/4" X 1"</t>
  </si>
  <si>
    <t>1" X 1" X 1/2"</t>
  </si>
  <si>
    <t>1" X 1" X 3/4"</t>
  </si>
  <si>
    <t>1-1/4" X 1/2" X 1"</t>
  </si>
  <si>
    <t>1-1/4" X 3/4" X 3/4"</t>
  </si>
  <si>
    <t>1-1/4" X 3/4" X 1"</t>
  </si>
  <si>
    <t>1-1/4" X 3/4" X 1-1/4"</t>
  </si>
  <si>
    <t>1-1/4" X 1" X 1/2"</t>
  </si>
  <si>
    <t>1-1/4" X 1" X 3/4"</t>
  </si>
  <si>
    <t>1-1/4" X 1" X 1"</t>
  </si>
  <si>
    <t>1-1/4" X 1-1/4" X 1/2"</t>
  </si>
  <si>
    <t>1-1/4" X 1-1/4" X 3/4"</t>
  </si>
  <si>
    <t>1-1/4" X 1-1/4" X 1"</t>
  </si>
  <si>
    <t>1-1/2" X 3/4" X 1/2"</t>
  </si>
  <si>
    <t>1-1/2" X 3/4" X 1-1/4"</t>
  </si>
  <si>
    <t>1-1/2" X 3/4" X 1-1/2"</t>
  </si>
  <si>
    <t>1-1/2" X 1" X 1/2"</t>
  </si>
  <si>
    <t>1-1/2" X 1-1/4" X 3/4"</t>
  </si>
  <si>
    <t>1-1/2" X 1-1/4" X 1"</t>
  </si>
  <si>
    <t>1-1/2" X 1-1/4" X 1-1/4"</t>
  </si>
  <si>
    <t>1-1/2" X 1-1/2" X 1/2"</t>
  </si>
  <si>
    <t>1-1/2" X 1-1/2" X 3/4"</t>
  </si>
  <si>
    <t>1-1/2" X 1-1/2" X 1"</t>
  </si>
  <si>
    <t>1-1/2" X 1-1/2" X 1-1/4"</t>
  </si>
  <si>
    <t>2" X 1-1/2" X 1/2"</t>
  </si>
  <si>
    <t>2" X 1-1/2" X 3/4"</t>
  </si>
  <si>
    <t>2" X 1-1/2" X 1"</t>
  </si>
  <si>
    <t>2" X 1-1/2" X 1-1/4"</t>
  </si>
  <si>
    <t>2" X 1-1/2" X 1-1/2"</t>
  </si>
  <si>
    <t>2" X 2" X 1/2"</t>
  </si>
  <si>
    <t>2" X 2" X 3/4"</t>
  </si>
  <si>
    <t>2" X 2" X 1 "</t>
  </si>
  <si>
    <t>2" X 2" X 1-1/4"</t>
  </si>
  <si>
    <t>2" X 2" X 1-1/2"</t>
  </si>
  <si>
    <t>2-1/2" X 2-1/2" X 1"</t>
  </si>
  <si>
    <t>2-1/2" X 2-1/2" X 1-1/4"</t>
  </si>
  <si>
    <t>2-1/2" X 2-1/2" X 1-1/2"</t>
  </si>
  <si>
    <t>2-1/2" X 2-1/2" X 2"</t>
  </si>
  <si>
    <t>3" X 3" X 1/2"</t>
  </si>
  <si>
    <t>3" X 3" X 3/4"</t>
  </si>
  <si>
    <t>3" X 3" X 1 "</t>
  </si>
  <si>
    <t>3" X 3" X 1-1/4"</t>
  </si>
  <si>
    <t>3" X 3" X 1-1/2"</t>
  </si>
  <si>
    <t>3" X 3" X 2"</t>
  </si>
  <si>
    <t>3" X 3" X 2-1/2"</t>
  </si>
  <si>
    <t>4" X 4" X 1-1/4"</t>
  </si>
  <si>
    <t>4" X 4" X 1-1/2"</t>
  </si>
  <si>
    <t>4" X 4" X 2"</t>
  </si>
  <si>
    <t>4" X 4" X 2-1/2"</t>
  </si>
  <si>
    <t>4" X 4" X 3"</t>
  </si>
  <si>
    <t>1/2" X 3/8"</t>
  </si>
  <si>
    <t>3/4" X 1/2"</t>
  </si>
  <si>
    <t>1" X 1/2"</t>
  </si>
  <si>
    <t>1" X 3/4"</t>
  </si>
  <si>
    <t>1-1/4" X 1/2"</t>
  </si>
  <si>
    <t>1-1/4" X 3/4"</t>
  </si>
  <si>
    <t>1-1/4" X 1"</t>
  </si>
  <si>
    <t>1-1/2" X 1/2"</t>
  </si>
  <si>
    <t>1-1/2" X 3/4"</t>
  </si>
  <si>
    <t>1-1/2" X 1"</t>
  </si>
  <si>
    <t>1-1/2" X 1-1/4"</t>
  </si>
  <si>
    <t>2" X 1/2"</t>
  </si>
  <si>
    <t>2" X 3/4"</t>
  </si>
  <si>
    <t>2" X 1 "</t>
  </si>
  <si>
    <t>2" X 1-1/4"</t>
  </si>
  <si>
    <t>2" X 1-1/2"</t>
  </si>
  <si>
    <t>1/2" X 1/4"</t>
  </si>
  <si>
    <t>1-1/4" X 1 "</t>
  </si>
  <si>
    <t>1-1/2" X 1 "</t>
  </si>
  <si>
    <t>2-1/2" X 1-1/4"</t>
  </si>
  <si>
    <t>2-1/2" X 1-1/2"</t>
  </si>
  <si>
    <t>2-1/2" X 2"</t>
  </si>
  <si>
    <t>3" X 1"</t>
  </si>
  <si>
    <t>3" X 1-1/4"</t>
  </si>
  <si>
    <t>3" X 1-1/2"</t>
  </si>
  <si>
    <t>3" X 2"</t>
  </si>
  <si>
    <t>3" X 2-1/2"</t>
  </si>
  <si>
    <t>4" X 1-1/4"</t>
  </si>
  <si>
    <t>4" X 1-1/2"</t>
  </si>
  <si>
    <t>4" X 2"</t>
  </si>
  <si>
    <t>4" X 2-1/2"</t>
  </si>
  <si>
    <t>4" X 3"</t>
  </si>
  <si>
    <t>90 Degree Elbow</t>
  </si>
  <si>
    <t>45 Degree Elbow</t>
  </si>
  <si>
    <t>90 Degree Street Elbow</t>
  </si>
  <si>
    <t>90 Degree Reducing Bend</t>
  </si>
  <si>
    <t>Black Malleable Iron Threaded Fittings</t>
  </si>
  <si>
    <t>PL2012-2 - Effective SEPTEMBER 14TH,2012</t>
  </si>
  <si>
    <t>Galvanized Malleable Iron Threaded Fittings</t>
  </si>
  <si>
    <t>1M90B0303G</t>
  </si>
  <si>
    <t>1M90B0404G</t>
  </si>
  <si>
    <t>1M90B0505G</t>
  </si>
  <si>
    <t>1M90B0606G</t>
  </si>
  <si>
    <t>1M90B0707G</t>
  </si>
  <si>
    <t>1M90B0808G</t>
  </si>
  <si>
    <t>1M90B0909G</t>
  </si>
  <si>
    <t>1M90B1010G</t>
  </si>
  <si>
    <t>1M90B1111G</t>
  </si>
  <si>
    <t>1M90B1212G</t>
  </si>
  <si>
    <t>1M45B0303G</t>
  </si>
  <si>
    <t>1M45B0404G</t>
  </si>
  <si>
    <t>1M45B0505G</t>
  </si>
  <si>
    <t>1M45B0606G</t>
  </si>
  <si>
    <t>1M45B0707G</t>
  </si>
  <si>
    <t>1M45B0808G</t>
  </si>
  <si>
    <t>1M45B0909G</t>
  </si>
  <si>
    <t>1M45B1010G</t>
  </si>
  <si>
    <t>1M45B1111G</t>
  </si>
  <si>
    <t>1M45B1212G</t>
  </si>
  <si>
    <t>1M90S0303G</t>
  </si>
  <si>
    <t>1M90S0404G</t>
  </si>
  <si>
    <t>1M90S0505G</t>
  </si>
  <si>
    <t>1M90S0606G</t>
  </si>
  <si>
    <t>1M90S0707G</t>
  </si>
  <si>
    <t>1M90S0808G</t>
  </si>
  <si>
    <t>1M90S0909G</t>
  </si>
  <si>
    <t>1MT020202G</t>
  </si>
  <si>
    <t>1MT030303G</t>
  </si>
  <si>
    <t>1MT040404G</t>
  </si>
  <si>
    <t>1MT050505G</t>
  </si>
  <si>
    <t>1MT060606G</t>
  </si>
  <si>
    <t>1MT070707G</t>
  </si>
  <si>
    <t>1MT080808G</t>
  </si>
  <si>
    <t>1MT090909G</t>
  </si>
  <si>
    <t>1MT101010G</t>
  </si>
  <si>
    <t>1MT111111G</t>
  </si>
  <si>
    <t>1MT121212G</t>
  </si>
  <si>
    <t>1MT040403G</t>
  </si>
  <si>
    <t>1MT050404G</t>
  </si>
  <si>
    <t>1MT050405G</t>
  </si>
  <si>
    <t>1MT050504G</t>
  </si>
  <si>
    <t>1MT060505G</t>
  </si>
  <si>
    <t>1MT060604G</t>
  </si>
  <si>
    <t>1MT060605G</t>
  </si>
  <si>
    <t>1MT070507G</t>
  </si>
  <si>
    <t>1MT070604G</t>
  </si>
  <si>
    <t>1MT070606G</t>
  </si>
  <si>
    <t>1MT070704G</t>
  </si>
  <si>
    <t>1MT070705G</t>
  </si>
  <si>
    <t>1MT070706G</t>
  </si>
  <si>
    <t>1MT080507G</t>
  </si>
  <si>
    <t>1MT080508G</t>
  </si>
  <si>
    <t>1MT080604G</t>
  </si>
  <si>
    <t>1MT080706G</t>
  </si>
  <si>
    <t>1MT080707G</t>
  </si>
  <si>
    <t>1MT080804G</t>
  </si>
  <si>
    <t>1MT080805G</t>
  </si>
  <si>
    <t>1MT080806G</t>
  </si>
  <si>
    <t>1MT080807G</t>
  </si>
  <si>
    <t>1MT090804G</t>
  </si>
  <si>
    <t>1MT090805G</t>
  </si>
  <si>
    <t>1MT090808G</t>
  </si>
  <si>
    <t>1MT090904G</t>
  </si>
  <si>
    <t>1MT090905G</t>
  </si>
  <si>
    <t>1MT090906G</t>
  </si>
  <si>
    <t>1MT090907G</t>
  </si>
  <si>
    <t>1MT090908G</t>
  </si>
  <si>
    <t>1MT101006G</t>
  </si>
  <si>
    <t>1MT101007G</t>
  </si>
  <si>
    <t>1MT101008G</t>
  </si>
  <si>
    <t>1MT101009G</t>
  </si>
  <si>
    <t>1MT111104G</t>
  </si>
  <si>
    <t>1MT111105G</t>
  </si>
  <si>
    <t>1MT111106G</t>
  </si>
  <si>
    <t>1MT111107G</t>
  </si>
  <si>
    <t>1MT111108G</t>
  </si>
  <si>
    <t>1MT111109G</t>
  </si>
  <si>
    <t>1MT111110G</t>
  </si>
  <si>
    <t>1MT121207G</t>
  </si>
  <si>
    <t>1MT121208G</t>
  </si>
  <si>
    <t>1MT121209G</t>
  </si>
  <si>
    <t>1MT121210G</t>
  </si>
  <si>
    <t>1MT121211G</t>
  </si>
  <si>
    <t>1M90R0403G</t>
  </si>
  <si>
    <t>1M90R0504G</t>
  </si>
  <si>
    <t>1M90R0604G</t>
  </si>
  <si>
    <t>1M90R0605G</t>
  </si>
  <si>
    <t>1M90R0704G</t>
  </si>
  <si>
    <t>1M90R0705G</t>
  </si>
  <si>
    <t>1M90R0706G</t>
  </si>
  <si>
    <t>1M90R0804G</t>
  </si>
  <si>
    <t>1M90R0805G</t>
  </si>
  <si>
    <t>1M90R0806G</t>
  </si>
  <si>
    <t>1M90R0807G</t>
  </si>
  <si>
    <t>1M90R0904G</t>
  </si>
  <si>
    <t>1M90R0905G</t>
  </si>
  <si>
    <t>1M90R0906G</t>
  </si>
  <si>
    <t>1M90R0907G</t>
  </si>
  <si>
    <t>1M90R0908G</t>
  </si>
  <si>
    <t>1MX04G</t>
  </si>
  <si>
    <t>1MX05G</t>
  </si>
  <si>
    <t>1MX06G</t>
  </si>
  <si>
    <t>1MX07G</t>
  </si>
  <si>
    <t>1MX08G</t>
  </si>
  <si>
    <t>1MX09G</t>
  </si>
  <si>
    <t>1MX10G</t>
  </si>
  <si>
    <t>1MX11G</t>
  </si>
  <si>
    <t>1MLN04G</t>
  </si>
  <si>
    <t>1MLN05G</t>
  </si>
  <si>
    <t>1MLN06G</t>
  </si>
  <si>
    <t>1MLN07G</t>
  </si>
  <si>
    <t>1MLN08G</t>
  </si>
  <si>
    <t>1MLN09G</t>
  </si>
  <si>
    <t>1MEX04G</t>
  </si>
  <si>
    <t>1MCP0303G</t>
  </si>
  <si>
    <t>1MCP0404G</t>
  </si>
  <si>
    <t>1MCP0505G</t>
  </si>
  <si>
    <t>1MCP0606G</t>
  </si>
  <si>
    <t>1MCP0707G</t>
  </si>
  <si>
    <t>1MCP0808G</t>
  </si>
  <si>
    <t>1MCP0909G</t>
  </si>
  <si>
    <t>1MCP1010G</t>
  </si>
  <si>
    <t>1MCP1111G</t>
  </si>
  <si>
    <t>1MCP1212G</t>
  </si>
  <si>
    <t>1MBSH0402G</t>
  </si>
  <si>
    <t>1MBSH0403G</t>
  </si>
  <si>
    <t>1MBSH0504G</t>
  </si>
  <si>
    <t>1MBSH0604G</t>
  </si>
  <si>
    <t>1MBSH0605G</t>
  </si>
  <si>
    <t>1MBSH0704G</t>
  </si>
  <si>
    <t>1MBSH0705G</t>
  </si>
  <si>
    <t>1MBSH0706G</t>
  </si>
  <si>
    <t>1MBSH0804G</t>
  </si>
  <si>
    <t>1MBSH0805G</t>
  </si>
  <si>
    <t>1MBSH0806G</t>
  </si>
  <si>
    <t>1MBSH0807G</t>
  </si>
  <si>
    <t>1MBSH0904G</t>
  </si>
  <si>
    <t>1MBSH0905G</t>
  </si>
  <si>
    <t>1MBSH0906G</t>
  </si>
  <si>
    <t>1MBSH0907G</t>
  </si>
  <si>
    <t>1MBSH0908G</t>
  </si>
  <si>
    <t>1MBSH1007G</t>
  </si>
  <si>
    <t>1MBSH1008G</t>
  </si>
  <si>
    <t>1MBSH1009G</t>
  </si>
  <si>
    <t>1MBSH1106G</t>
  </si>
  <si>
    <t>1MBSH1107G</t>
  </si>
  <si>
    <t>1MBSH1108G</t>
  </si>
  <si>
    <t>1MBSH1109G</t>
  </si>
  <si>
    <t>1MBSH1110G</t>
  </si>
  <si>
    <t>1MBSH1207G</t>
  </si>
  <si>
    <t>1MBSH1208G</t>
  </si>
  <si>
    <t>1MBSH1209G</t>
  </si>
  <si>
    <t>1MBSH1210G</t>
  </si>
  <si>
    <t>1MBSH1211G</t>
  </si>
  <si>
    <t>1MUN02G</t>
  </si>
  <si>
    <t>1MUN03G</t>
  </si>
  <si>
    <t>1MUN04G</t>
  </si>
  <si>
    <t>1MUN05G</t>
  </si>
  <si>
    <t>1MUN06G</t>
  </si>
  <si>
    <t>1MUN07G</t>
  </si>
  <si>
    <t>1MUN08G</t>
  </si>
  <si>
    <t>1MUN09G</t>
  </si>
  <si>
    <t>1MUN10G</t>
  </si>
  <si>
    <t>1MUN11G</t>
  </si>
  <si>
    <t>1MUN12G</t>
  </si>
  <si>
    <t>1MUNBS02G</t>
  </si>
  <si>
    <t>1MUNBS03G</t>
  </si>
  <si>
    <t>1MUNBS04G</t>
  </si>
  <si>
    <t>1MUNBS05G</t>
  </si>
  <si>
    <t>1MUNBS06G</t>
  </si>
  <si>
    <t>1MUNBS07G</t>
  </si>
  <si>
    <t>1MUNBS08G</t>
  </si>
  <si>
    <t>1MUNBS09G</t>
  </si>
  <si>
    <t>1MUNBS10G</t>
  </si>
  <si>
    <t>1MUNBS11G</t>
  </si>
  <si>
    <t>1MUNBS12G</t>
  </si>
  <si>
    <t>1MCR0403G</t>
  </si>
  <si>
    <t>1MCR0504G</t>
  </si>
  <si>
    <t>1MCR0604G</t>
  </si>
  <si>
    <t>1MCR0605G</t>
  </si>
  <si>
    <t>1MCR0704G</t>
  </si>
  <si>
    <t>1MCR0705G</t>
  </si>
  <si>
    <t>1MCR0706G</t>
  </si>
  <si>
    <t>1MCR0804G</t>
  </si>
  <si>
    <t>1MCR0805G</t>
  </si>
  <si>
    <t>1MCR0806G</t>
  </si>
  <si>
    <t>1MCR0807G</t>
  </si>
  <si>
    <t>1MCR0904G</t>
  </si>
  <si>
    <t>1MCR0905G</t>
  </si>
  <si>
    <t>1MCR0906G</t>
  </si>
  <si>
    <t>1MCR0907G</t>
  </si>
  <si>
    <t>1MCR0908G</t>
  </si>
  <si>
    <t>1MCR1007G</t>
  </si>
  <si>
    <t>1MCR1008G</t>
  </si>
  <si>
    <t>1MCR1009G</t>
  </si>
  <si>
    <t>1MCR1107G</t>
  </si>
  <si>
    <t>1MCR1108G</t>
  </si>
  <si>
    <t>1MCR1109G</t>
  </si>
  <si>
    <t>1MCR1110G</t>
  </si>
  <si>
    <t>1MCR1208G</t>
  </si>
  <si>
    <t>1MCR1209G</t>
  </si>
  <si>
    <t>1MCR1210G</t>
  </si>
  <si>
    <t>1MCR1211G</t>
  </si>
  <si>
    <t>1MK04G</t>
  </si>
  <si>
    <t>1MK05G</t>
  </si>
  <si>
    <t>1MK06G</t>
  </si>
  <si>
    <t>1MK07G</t>
  </si>
  <si>
    <t>1MK08G</t>
  </si>
  <si>
    <t>1MK09G</t>
  </si>
  <si>
    <t>1MK10G</t>
  </si>
  <si>
    <t>1MK11G</t>
  </si>
  <si>
    <t>1MK12G</t>
  </si>
  <si>
    <t>1MPLG03G</t>
  </si>
  <si>
    <t>1MPLG04G</t>
  </si>
  <si>
    <t>1MPLG05G</t>
  </si>
  <si>
    <t>1MPLG06G</t>
  </si>
  <si>
    <t>1MPLG07G</t>
  </si>
  <si>
    <t>1MPLG08G</t>
  </si>
  <si>
    <t>1MPLG09G</t>
  </si>
  <si>
    <t>1MPLG10G</t>
  </si>
  <si>
    <t>1MPLG11G</t>
  </si>
  <si>
    <t>1MPLG12G</t>
  </si>
  <si>
    <t>1M90S1010G*</t>
  </si>
  <si>
    <t>1MT040405G*</t>
  </si>
  <si>
    <t>1MT050506G*</t>
  </si>
  <si>
    <t>1MT060405G*</t>
  </si>
  <si>
    <t>1MT060406G*</t>
  </si>
  <si>
    <t>1MT060504G*</t>
  </si>
  <si>
    <t>1MT060506G*</t>
  </si>
  <si>
    <t>1MT070406G*</t>
  </si>
  <si>
    <t>1MT070505G*</t>
  </si>
  <si>
    <t>1MT070506G*</t>
  </si>
  <si>
    <t>1MT070605G*</t>
  </si>
  <si>
    <t>1MT080504G*</t>
  </si>
  <si>
    <t>1MT080705G*</t>
  </si>
  <si>
    <t>1MT090806G*</t>
  </si>
  <si>
    <t>1MT090807G*</t>
  </si>
  <si>
    <t>Length</t>
  </si>
  <si>
    <t>1/8"</t>
  </si>
  <si>
    <t>1NB0101</t>
  </si>
  <si>
    <t>1NB0108</t>
  </si>
  <si>
    <t>1NB0109</t>
  </si>
  <si>
    <t>1NB0110</t>
  </si>
  <si>
    <t>1NB0111</t>
  </si>
  <si>
    <t>1NB0111-5</t>
  </si>
  <si>
    <t>1NB0112</t>
  </si>
  <si>
    <t>1NB0112-5</t>
  </si>
  <si>
    <t>1NB0113</t>
  </si>
  <si>
    <t>1NB0113-5</t>
  </si>
  <si>
    <t>1NB0114</t>
  </si>
  <si>
    <t>1NB0114-5</t>
  </si>
  <si>
    <t>1NB0115</t>
  </si>
  <si>
    <t>1NB0116</t>
  </si>
  <si>
    <t>1NB0117</t>
  </si>
  <si>
    <t>1NB0118</t>
  </si>
  <si>
    <t>1NB0119</t>
  </si>
  <si>
    <t>CLOSE</t>
  </si>
  <si>
    <t>3-1/2"</t>
  </si>
  <si>
    <t>4-1/2"</t>
  </si>
  <si>
    <t>5"</t>
  </si>
  <si>
    <t>5-1/2"</t>
  </si>
  <si>
    <t>6"</t>
  </si>
  <si>
    <t>6-1/2"</t>
  </si>
  <si>
    <t>8"</t>
  </si>
  <si>
    <t>9"</t>
  </si>
  <si>
    <t>10"</t>
  </si>
  <si>
    <t>11"</t>
  </si>
  <si>
    <t>12"</t>
  </si>
  <si>
    <t>1NB0201</t>
  </si>
  <si>
    <t>1NB0208</t>
  </si>
  <si>
    <t>1NB0209</t>
  </si>
  <si>
    <t>1NB0210</t>
  </si>
  <si>
    <t>1NB0211</t>
  </si>
  <si>
    <t>1NB0211-5</t>
  </si>
  <si>
    <t>1NB0212</t>
  </si>
  <si>
    <t>1NB0212-5</t>
  </si>
  <si>
    <t>1NB0213</t>
  </si>
  <si>
    <t>1NB0213-5</t>
  </si>
  <si>
    <t>1NB0214</t>
  </si>
  <si>
    <t>1NB0214-5</t>
  </si>
  <si>
    <t>1NB0215</t>
  </si>
  <si>
    <t>1NB0216</t>
  </si>
  <si>
    <t>1NB0217</t>
  </si>
  <si>
    <t>1NB0218</t>
  </si>
  <si>
    <t>1NB0219</t>
  </si>
  <si>
    <t>1NB0301</t>
  </si>
  <si>
    <t>1NB0308</t>
  </si>
  <si>
    <t>1NB0309</t>
  </si>
  <si>
    <t>1NB0310</t>
  </si>
  <si>
    <t>1NB0311</t>
  </si>
  <si>
    <t>1NB0311-5</t>
  </si>
  <si>
    <t>1NB0312</t>
  </si>
  <si>
    <t>1NB0312-5</t>
  </si>
  <si>
    <t>1NB0313</t>
  </si>
  <si>
    <t>1NB0313-5</t>
  </si>
  <si>
    <t>1NB0314</t>
  </si>
  <si>
    <t>1NB0314-5</t>
  </si>
  <si>
    <t>1NB0315</t>
  </si>
  <si>
    <t>1NB0316</t>
  </si>
  <si>
    <t>1NB0317</t>
  </si>
  <si>
    <t>1NB0318</t>
  </si>
  <si>
    <t>1NB0319</t>
  </si>
  <si>
    <t>1NB0401</t>
  </si>
  <si>
    <t>1NB0408</t>
  </si>
  <si>
    <t>1NB0409</t>
  </si>
  <si>
    <t>1NB0410</t>
  </si>
  <si>
    <t>1NB0411</t>
  </si>
  <si>
    <t>1NB0411-5</t>
  </si>
  <si>
    <t>1NB0412</t>
  </si>
  <si>
    <t>1NB0412-5</t>
  </si>
  <si>
    <t>1NB0413</t>
  </si>
  <si>
    <t>1NB0413-5</t>
  </si>
  <si>
    <t>1NB0414</t>
  </si>
  <si>
    <t>1NB0414-5</t>
  </si>
  <si>
    <t>1NB0415</t>
  </si>
  <si>
    <t>1NB0416</t>
  </si>
  <si>
    <t>1NB0417</t>
  </si>
  <si>
    <t>1NB0418</t>
  </si>
  <si>
    <t>1NB0419</t>
  </si>
  <si>
    <t>7"</t>
  </si>
  <si>
    <t>7-1/2"</t>
  </si>
  <si>
    <t>8-1/2"</t>
  </si>
  <si>
    <t>9-1/2"</t>
  </si>
  <si>
    <t>10-1/2"</t>
  </si>
  <si>
    <t>11-1/2"</t>
  </si>
  <si>
    <t>Diameter Size</t>
  </si>
  <si>
    <t>1NB0501</t>
  </si>
  <si>
    <t>1NB0508</t>
  </si>
  <si>
    <t>1NB0509</t>
  </si>
  <si>
    <t>1NB0510</t>
  </si>
  <si>
    <t>1NB0511</t>
  </si>
  <si>
    <t>1NB0511-5</t>
  </si>
  <si>
    <t>1NB0512</t>
  </si>
  <si>
    <t>1NB0512-5</t>
  </si>
  <si>
    <t>1NB0513</t>
  </si>
  <si>
    <t>1NB0513-5</t>
  </si>
  <si>
    <t>1NB0514</t>
  </si>
  <si>
    <t>1NB0514-5</t>
  </si>
  <si>
    <t>1NB0515</t>
  </si>
  <si>
    <t>1NB0516</t>
  </si>
  <si>
    <t>1NB0517</t>
  </si>
  <si>
    <t>1NB0518</t>
  </si>
  <si>
    <t>1NB0519</t>
  </si>
  <si>
    <t>1NB0601</t>
  </si>
  <si>
    <t>1NB0609</t>
  </si>
  <si>
    <t>1NB0610</t>
  </si>
  <si>
    <t>1NB0611</t>
  </si>
  <si>
    <t>1NB0611-5</t>
  </si>
  <si>
    <t>1NB0612</t>
  </si>
  <si>
    <t>1NB0612-5</t>
  </si>
  <si>
    <t>1NB0613</t>
  </si>
  <si>
    <t>1NB0613-5</t>
  </si>
  <si>
    <t>1NB0614</t>
  </si>
  <si>
    <t>1NB0614-5</t>
  </si>
  <si>
    <t>1NB06147</t>
  </si>
  <si>
    <t>1NB06147-5</t>
  </si>
  <si>
    <t>1NB0615</t>
  </si>
  <si>
    <t>1NB0615-5</t>
  </si>
  <si>
    <t>1NB0616</t>
  </si>
  <si>
    <t>1NB0616-5</t>
  </si>
  <si>
    <t>1NB0617</t>
  </si>
  <si>
    <t>1NB0617-5</t>
  </si>
  <si>
    <t>1NB0618</t>
  </si>
  <si>
    <t>1NB0618-5</t>
  </si>
  <si>
    <t>1NB0619</t>
  </si>
  <si>
    <t>1NB0701</t>
  </si>
  <si>
    <t>1NB0709</t>
  </si>
  <si>
    <t>1NB0710</t>
  </si>
  <si>
    <t>1NB0711</t>
  </si>
  <si>
    <t>1NB0711-5</t>
  </si>
  <si>
    <t>1NB0712</t>
  </si>
  <si>
    <t>1NB0712-5</t>
  </si>
  <si>
    <t>1NB0713</t>
  </si>
  <si>
    <t>1NB0713-5</t>
  </si>
  <si>
    <t>1NB0714</t>
  </si>
  <si>
    <t>1NB0714-5</t>
  </si>
  <si>
    <t>1NB07147</t>
  </si>
  <si>
    <t>1NB07147-5</t>
  </si>
  <si>
    <t>1NB0715</t>
  </si>
  <si>
    <t>1NB0715-5</t>
  </si>
  <si>
    <t>1NB0716</t>
  </si>
  <si>
    <t>1NB0716-5</t>
  </si>
  <si>
    <t>1NB0717</t>
  </si>
  <si>
    <t>1NB0717-5</t>
  </si>
  <si>
    <t>1NB0718</t>
  </si>
  <si>
    <t>1NB0718-5</t>
  </si>
  <si>
    <t>1NB0719</t>
  </si>
  <si>
    <t>1NB0801</t>
  </si>
  <si>
    <t>1NB0809</t>
  </si>
  <si>
    <t>1NB0810</t>
  </si>
  <si>
    <t>1NB0811</t>
  </si>
  <si>
    <t>1NB0811-5</t>
  </si>
  <si>
    <t>1NB0812</t>
  </si>
  <si>
    <t>1NB0812-5</t>
  </si>
  <si>
    <t>1NB0813</t>
  </si>
  <si>
    <t>1NB0813-5</t>
  </si>
  <si>
    <t>1NB0814</t>
  </si>
  <si>
    <t>1NB0814-5</t>
  </si>
  <si>
    <t>1NB08147</t>
  </si>
  <si>
    <t>1NB08147-5</t>
  </si>
  <si>
    <t>1NB0815</t>
  </si>
  <si>
    <t>1NB0815-5</t>
  </si>
  <si>
    <t>1NB0816</t>
  </si>
  <si>
    <t>1NB0816-5</t>
  </si>
  <si>
    <t>1NB0817</t>
  </si>
  <si>
    <t>1NB0817-5</t>
  </si>
  <si>
    <t>1NB0818</t>
  </si>
  <si>
    <t>1NB0818-5</t>
  </si>
  <si>
    <t>1NB0819</t>
  </si>
  <si>
    <t>1NB0901</t>
  </si>
  <si>
    <t>1NB0910</t>
  </si>
  <si>
    <t>1NB0911</t>
  </si>
  <si>
    <t>1NB0911-5</t>
  </si>
  <si>
    <t>1NB0912</t>
  </si>
  <si>
    <t>1NB0912-5</t>
  </si>
  <si>
    <t>1NB0913</t>
  </si>
  <si>
    <t>1NB0913-5</t>
  </si>
  <si>
    <t>1NB0914</t>
  </si>
  <si>
    <t>1NB0914-5</t>
  </si>
  <si>
    <t>1NB09147</t>
  </si>
  <si>
    <t>1NB09147-5</t>
  </si>
  <si>
    <t>1NB0915</t>
  </si>
  <si>
    <t>1NB0915-5</t>
  </si>
  <si>
    <t>1NB0916</t>
  </si>
  <si>
    <t>1NB0916-5</t>
  </si>
  <si>
    <t>1NB0917</t>
  </si>
  <si>
    <t>1NB0917-5</t>
  </si>
  <si>
    <t>1NB0918</t>
  </si>
  <si>
    <t>1NB0918-5</t>
  </si>
  <si>
    <t>1NB0919</t>
  </si>
  <si>
    <t>1NB1001</t>
  </si>
  <si>
    <t>1NB1011</t>
  </si>
  <si>
    <t>1NB1011-5</t>
  </si>
  <si>
    <t>1NB1012</t>
  </si>
  <si>
    <t>1NB1012-5</t>
  </si>
  <si>
    <t>1NB1013</t>
  </si>
  <si>
    <t>1NB1013-5</t>
  </si>
  <si>
    <t>1NB1014</t>
  </si>
  <si>
    <t>1NB1015</t>
  </si>
  <si>
    <t>1NB1016</t>
  </si>
  <si>
    <t>1NB1017</t>
  </si>
  <si>
    <t>1NB1018</t>
  </si>
  <si>
    <t>1NB1019</t>
  </si>
  <si>
    <t>1NB1101</t>
  </si>
  <si>
    <t>1NB1111</t>
  </si>
  <si>
    <t>1NB1111-5</t>
  </si>
  <si>
    <t>1NB1112</t>
  </si>
  <si>
    <t>1NB1112-5</t>
  </si>
  <si>
    <t>1NB1113</t>
  </si>
  <si>
    <t>1NB1113-5</t>
  </si>
  <si>
    <t>1NB1114</t>
  </si>
  <si>
    <t>1NB1115</t>
  </si>
  <si>
    <t>1NB1116</t>
  </si>
  <si>
    <t>1NB1117</t>
  </si>
  <si>
    <t>1NB1118</t>
  </si>
  <si>
    <t>1NB1119</t>
  </si>
  <si>
    <t>1NB1201</t>
  </si>
  <si>
    <t>1NB1211-5</t>
  </si>
  <si>
    <t>1NB1212</t>
  </si>
  <si>
    <t>1NB1212-5</t>
  </si>
  <si>
    <t>1NB1213</t>
  </si>
  <si>
    <t>1NB1213-5</t>
  </si>
  <si>
    <t>1NB1214</t>
  </si>
  <si>
    <t>1NB1215</t>
  </si>
  <si>
    <t>1NB1216</t>
  </si>
  <si>
    <t>1NB1217</t>
  </si>
  <si>
    <t>1NB1218</t>
  </si>
  <si>
    <t>1NB1219</t>
  </si>
  <si>
    <t>Nipple Packs</t>
  </si>
  <si>
    <t>1NB04-66</t>
  </si>
  <si>
    <t>1NB05-66</t>
  </si>
  <si>
    <t>Close - 6"</t>
  </si>
  <si>
    <t>1NG0101</t>
  </si>
  <si>
    <t>1NG0108</t>
  </si>
  <si>
    <t>1NG0109</t>
  </si>
  <si>
    <t>1NG0110</t>
  </si>
  <si>
    <t>1NG0111</t>
  </si>
  <si>
    <t>1NG0111-5</t>
  </si>
  <si>
    <t>1NG0112</t>
  </si>
  <si>
    <t>1NG0112-5</t>
  </si>
  <si>
    <t>1NG0113</t>
  </si>
  <si>
    <t>1NG0113-5</t>
  </si>
  <si>
    <t>1NG0114</t>
  </si>
  <si>
    <t>1NG0114-5</t>
  </si>
  <si>
    <t>1NG0115</t>
  </si>
  <si>
    <t>1NG0116</t>
  </si>
  <si>
    <t>1NG0117</t>
  </si>
  <si>
    <t>1NG0118</t>
  </si>
  <si>
    <t>1NG0119</t>
  </si>
  <si>
    <t>1NG0201</t>
  </si>
  <si>
    <t>1NG0201-1</t>
  </si>
  <si>
    <t>1NG0301</t>
  </si>
  <si>
    <t>1NG0308</t>
  </si>
  <si>
    <t>1NG0309</t>
  </si>
  <si>
    <t>1NG0310</t>
  </si>
  <si>
    <t>1NG0311</t>
  </si>
  <si>
    <t>1NG0311-5</t>
  </si>
  <si>
    <t>1NG0312</t>
  </si>
  <si>
    <t>1NG0312-5</t>
  </si>
  <si>
    <t>1NG0313</t>
  </si>
  <si>
    <t>1NG0313-5</t>
  </si>
  <si>
    <t>1NG0314</t>
  </si>
  <si>
    <t>1NG0314-5</t>
  </si>
  <si>
    <t>1NG0315</t>
  </si>
  <si>
    <t>1NG0316</t>
  </si>
  <si>
    <t>1NG0317</t>
  </si>
  <si>
    <t>1NG0318</t>
  </si>
  <si>
    <t>1NG0319</t>
  </si>
  <si>
    <t>1NG0401</t>
  </si>
  <si>
    <t>1NG0408</t>
  </si>
  <si>
    <t>1NG0409</t>
  </si>
  <si>
    <t>1NG0410</t>
  </si>
  <si>
    <t>1NG0411</t>
  </si>
  <si>
    <t>1NG0411-5</t>
  </si>
  <si>
    <t>1NG0412</t>
  </si>
  <si>
    <t>1NG0412-5</t>
  </si>
  <si>
    <t>1NG0413</t>
  </si>
  <si>
    <t>1NG0413-5</t>
  </si>
  <si>
    <t>1NG0414</t>
  </si>
  <si>
    <t>1NG0414-5</t>
  </si>
  <si>
    <t>1NG04147</t>
  </si>
  <si>
    <t>1NG0415</t>
  </si>
  <si>
    <t>1NG0415-5</t>
  </si>
  <si>
    <t>1NG0416</t>
  </si>
  <si>
    <t>1NG0417</t>
  </si>
  <si>
    <t>1NG0418</t>
  </si>
  <si>
    <t>1NG0419</t>
  </si>
  <si>
    <t>1NG0501</t>
  </si>
  <si>
    <t>1NG0508</t>
  </si>
  <si>
    <t>1NG0509</t>
  </si>
  <si>
    <t>1NG0510</t>
  </si>
  <si>
    <t>1NG0511</t>
  </si>
  <si>
    <t>1NG0511-5</t>
  </si>
  <si>
    <t>1NG0512</t>
  </si>
  <si>
    <t>1NG0512-5</t>
  </si>
  <si>
    <t>1NG0513</t>
  </si>
  <si>
    <t>1NG0513-5</t>
  </si>
  <si>
    <t>1NG0514</t>
  </si>
  <si>
    <t>1NG0514-5</t>
  </si>
  <si>
    <t>1NG0515</t>
  </si>
  <si>
    <t>1NG0516</t>
  </si>
  <si>
    <t>1NG0517</t>
  </si>
  <si>
    <t>1NG0518</t>
  </si>
  <si>
    <t>1NG0519</t>
  </si>
  <si>
    <t>1NG0601</t>
  </si>
  <si>
    <t>1NG0609</t>
  </si>
  <si>
    <t>1NG0610</t>
  </si>
  <si>
    <t>1NG0611</t>
  </si>
  <si>
    <t>1NG0611-5</t>
  </si>
  <si>
    <t>1NG0612</t>
  </si>
  <si>
    <t>1NG0612-5</t>
  </si>
  <si>
    <t>1NG0613</t>
  </si>
  <si>
    <t>1NG0613-5</t>
  </si>
  <si>
    <t>1NG0614</t>
  </si>
  <si>
    <t>1NG0614-5</t>
  </si>
  <si>
    <t>1NG06147</t>
  </si>
  <si>
    <t>1NG0615</t>
  </si>
  <si>
    <t>1NG0616</t>
  </si>
  <si>
    <t>1NG0617</t>
  </si>
  <si>
    <t>1NG0618</t>
  </si>
  <si>
    <t>1NG0619</t>
  </si>
  <si>
    <t>1NG0701</t>
  </si>
  <si>
    <t>1NG0709</t>
  </si>
  <si>
    <t>1NG0710</t>
  </si>
  <si>
    <t>1NG0711</t>
  </si>
  <si>
    <t>1NG0711-5</t>
  </si>
  <si>
    <t>1NG0712</t>
  </si>
  <si>
    <t>1NG0712-5</t>
  </si>
  <si>
    <t>1NG0713</t>
  </si>
  <si>
    <t>1NG0713-5</t>
  </si>
  <si>
    <t>1NG0714</t>
  </si>
  <si>
    <t>1NG0714-5</t>
  </si>
  <si>
    <t>1NG07147</t>
  </si>
  <si>
    <t>1NG0715</t>
  </si>
  <si>
    <t>1NG0716</t>
  </si>
  <si>
    <t>1NG0717</t>
  </si>
  <si>
    <t>1NG0718</t>
  </si>
  <si>
    <t>1NG0719</t>
  </si>
  <si>
    <t>1NG0801</t>
  </si>
  <si>
    <t>1NG0809</t>
  </si>
  <si>
    <t>1NG0810</t>
  </si>
  <si>
    <t>1NG0811</t>
  </si>
  <si>
    <t>1NG0811-5</t>
  </si>
  <si>
    <t>1NG0812</t>
  </si>
  <si>
    <t>1NG0812-5</t>
  </si>
  <si>
    <t>1NG0813</t>
  </si>
  <si>
    <t>1NG0813-5</t>
  </si>
  <si>
    <t>1NG0814</t>
  </si>
  <si>
    <t>1NG0814-5</t>
  </si>
  <si>
    <t>1NG08147</t>
  </si>
  <si>
    <t>1NG0815</t>
  </si>
  <si>
    <t>1NG0816</t>
  </si>
  <si>
    <t>1NG0817</t>
  </si>
  <si>
    <t>1NG0818</t>
  </si>
  <si>
    <t>1NG0819</t>
  </si>
  <si>
    <t>1NG0901</t>
  </si>
  <si>
    <t>1NG0910</t>
  </si>
  <si>
    <t>1NG0911</t>
  </si>
  <si>
    <t>1NG0911-5</t>
  </si>
  <si>
    <t>1NG0912</t>
  </si>
  <si>
    <t>1NG0912-5</t>
  </si>
  <si>
    <t>1NG0913</t>
  </si>
  <si>
    <t>1NG0913-5</t>
  </si>
  <si>
    <t>1NG0914</t>
  </si>
  <si>
    <t>1NG0914-5</t>
  </si>
  <si>
    <t>1NG09147</t>
  </si>
  <si>
    <t>1NG0915</t>
  </si>
  <si>
    <t>1NG0916</t>
  </si>
  <si>
    <t>1NG0917</t>
  </si>
  <si>
    <t>1NG0918</t>
  </si>
  <si>
    <t>1NG0919</t>
  </si>
  <si>
    <t>1NG1001</t>
  </si>
  <si>
    <t>1NG1011</t>
  </si>
  <si>
    <t>1NG1011-5</t>
  </si>
  <si>
    <t>1NG1012</t>
  </si>
  <si>
    <t>1NG1012-5</t>
  </si>
  <si>
    <t>1NG1013</t>
  </si>
  <si>
    <t>1NG1013-5</t>
  </si>
  <si>
    <t>1NG1014</t>
  </si>
  <si>
    <t>1NG1015</t>
  </si>
  <si>
    <t>1NG1016</t>
  </si>
  <si>
    <t>1NG1017</t>
  </si>
  <si>
    <t>1NG1018</t>
  </si>
  <si>
    <t>1NG1019</t>
  </si>
  <si>
    <t>1NG1101</t>
  </si>
  <si>
    <t>1NG1111</t>
  </si>
  <si>
    <t>1NG1111-5</t>
  </si>
  <si>
    <t>1NG1112</t>
  </si>
  <si>
    <t>1NG1112-5</t>
  </si>
  <si>
    <t>1NG1113</t>
  </si>
  <si>
    <t>1NG1113-5</t>
  </si>
  <si>
    <t>1NG1114</t>
  </si>
  <si>
    <t>1NG1114-5</t>
  </si>
  <si>
    <t>1NG1115</t>
  </si>
  <si>
    <t>1NG1116</t>
  </si>
  <si>
    <t>1NG1117</t>
  </si>
  <si>
    <t>1NG1118</t>
  </si>
  <si>
    <t>1NG1119</t>
  </si>
  <si>
    <t>1NG1201</t>
  </si>
  <si>
    <t>1NG1212</t>
  </si>
  <si>
    <t>1NG1212-5</t>
  </si>
  <si>
    <t>1NG1213</t>
  </si>
  <si>
    <t>1NG1213-5</t>
  </si>
  <si>
    <t>1NG1214</t>
  </si>
  <si>
    <t>1NG1215</t>
  </si>
  <si>
    <t>1NG1216</t>
  </si>
  <si>
    <t>1NG1217</t>
  </si>
  <si>
    <t>1NG1218</t>
  </si>
  <si>
    <t>1NG1219</t>
  </si>
  <si>
    <t>1NG04-66</t>
  </si>
  <si>
    <t>1NG05-66</t>
  </si>
  <si>
    <t>1NG0208</t>
  </si>
  <si>
    <t>1NG0209</t>
  </si>
  <si>
    <t>1NG0210</t>
  </si>
  <si>
    <t>1NG0211</t>
  </si>
  <si>
    <t>1NG0211-5</t>
  </si>
  <si>
    <t>1NG0212</t>
  </si>
  <si>
    <t>1NG0212-5</t>
  </si>
  <si>
    <t>1NG0213</t>
  </si>
  <si>
    <t>1NG0213-5</t>
  </si>
  <si>
    <t>1NG0214</t>
  </si>
  <si>
    <t>1NG0214-5</t>
  </si>
  <si>
    <t>1NG0215</t>
  </si>
  <si>
    <t>1NG0216</t>
  </si>
  <si>
    <t>1NG0217</t>
  </si>
  <si>
    <t>1NG0218</t>
  </si>
  <si>
    <t>1NG0219</t>
  </si>
  <si>
    <t xml:space="preserve"> </t>
  </si>
  <si>
    <t>www.sigmaco.com</t>
  </si>
  <si>
    <t>spp-sales@sigmaco.com</t>
  </si>
  <si>
    <t>(800) 999-0109</t>
  </si>
  <si>
    <t>Ductile Iron Threaded Fittings - 500 lb.</t>
  </si>
  <si>
    <t>Cast Iron Threaded Fittings</t>
  </si>
  <si>
    <t>1D90B0606</t>
  </si>
  <si>
    <t>1D90B0707</t>
  </si>
  <si>
    <t>1D90B0808</t>
  </si>
  <si>
    <t>1D90B0909</t>
  </si>
  <si>
    <t>1D45B0606</t>
  </si>
  <si>
    <t>1D45B0707</t>
  </si>
  <si>
    <t>1D45B0808</t>
  </si>
  <si>
    <t>1D45B0909</t>
  </si>
  <si>
    <t>1DT060606</t>
  </si>
  <si>
    <t>1DT070707</t>
  </si>
  <si>
    <t>1DT080808</t>
  </si>
  <si>
    <t>1DT090909</t>
  </si>
  <si>
    <t>1DCP0606</t>
  </si>
  <si>
    <t>1DCP0707</t>
  </si>
  <si>
    <t>1DCP0808</t>
  </si>
  <si>
    <t>1DCP0909</t>
  </si>
  <si>
    <t>1DCR0604</t>
  </si>
  <si>
    <t>1DCR0605</t>
  </si>
  <si>
    <t>1DT060406</t>
  </si>
  <si>
    <t>1DT060506</t>
  </si>
  <si>
    <t>1DT060604</t>
  </si>
  <si>
    <t>1DT060605</t>
  </si>
  <si>
    <t>1DT060608</t>
  </si>
  <si>
    <t>1DT070604</t>
  </si>
  <si>
    <t>1DT070605</t>
  </si>
  <si>
    <t>1DT070606</t>
  </si>
  <si>
    <t>1DT070607</t>
  </si>
  <si>
    <t>1DT070608</t>
  </si>
  <si>
    <t>1DT070704</t>
  </si>
  <si>
    <t>1DT070705</t>
  </si>
  <si>
    <t>1DT070706</t>
  </si>
  <si>
    <t>1DT070708</t>
  </si>
  <si>
    <t>1DT070709</t>
  </si>
  <si>
    <t>1DT080604</t>
  </si>
  <si>
    <t>1DT080605</t>
  </si>
  <si>
    <t>1DT080606</t>
  </si>
  <si>
    <t>1DT080607</t>
  </si>
  <si>
    <t>1DT080608</t>
  </si>
  <si>
    <t>1DT080704</t>
  </si>
  <si>
    <t>1DT080705</t>
  </si>
  <si>
    <t>1DT080706</t>
  </si>
  <si>
    <t>1DT080709</t>
  </si>
  <si>
    <t>1DT080804</t>
  </si>
  <si>
    <t>1DT080805</t>
  </si>
  <si>
    <t>1DT080806</t>
  </si>
  <si>
    <t>1DT080807</t>
  </si>
  <si>
    <t>1DT080809</t>
  </si>
  <si>
    <t>1DT090609</t>
  </si>
  <si>
    <t>1DT090709</t>
  </si>
  <si>
    <t>1DT090804</t>
  </si>
  <si>
    <t>1DT090805</t>
  </si>
  <si>
    <t>1DT090806</t>
  </si>
  <si>
    <t>1DT090807</t>
  </si>
  <si>
    <t>1DT090808</t>
  </si>
  <si>
    <t>1DT090809</t>
  </si>
  <si>
    <t>1DT090904</t>
  </si>
  <si>
    <t>1DT090905</t>
  </si>
  <si>
    <t>1DT090906</t>
  </si>
  <si>
    <t>1DT090907</t>
  </si>
  <si>
    <t>1DT090908</t>
  </si>
  <si>
    <t>1DT060607</t>
  </si>
  <si>
    <t>1D90R0604</t>
  </si>
  <si>
    <t>1D90R0605</t>
  </si>
  <si>
    <t>1D90R0704</t>
  </si>
  <si>
    <t>1D90R0705</t>
  </si>
  <si>
    <t>1D90R0706</t>
  </si>
  <si>
    <t>1D90R0806</t>
  </si>
  <si>
    <t>1D90R0807</t>
  </si>
  <si>
    <t>1D90R0904</t>
  </si>
  <si>
    <t>1D90R0905</t>
  </si>
  <si>
    <t>1D90R0906</t>
  </si>
  <si>
    <t>1D90R0907</t>
  </si>
  <si>
    <t>1D90R0908</t>
  </si>
  <si>
    <t>1DX0606</t>
  </si>
  <si>
    <t>1DX0707</t>
  </si>
  <si>
    <t>1DX0808</t>
  </si>
  <si>
    <t>1DX0909</t>
  </si>
  <si>
    <t>1DX0706</t>
  </si>
  <si>
    <t>1DX0806</t>
  </si>
  <si>
    <t>1DX0906</t>
  </si>
  <si>
    <t>1DBUS0604</t>
  </si>
  <si>
    <t>1DBUS0605</t>
  </si>
  <si>
    <t>1DBUS0706</t>
  </si>
  <si>
    <t>1DBUS0806</t>
  </si>
  <si>
    <t>1DBUS0807</t>
  </si>
  <si>
    <t>1DBUS0906</t>
  </si>
  <si>
    <t>1DBUS0907</t>
  </si>
  <si>
    <t>1DBUS0908</t>
  </si>
  <si>
    <t>1DK06</t>
  </si>
  <si>
    <t>1DK07</t>
  </si>
  <si>
    <t>1DK08</t>
  </si>
  <si>
    <t>1DK09</t>
  </si>
  <si>
    <t>INNER BOX Qty</t>
  </si>
  <si>
    <t>MASTER BOX Qty</t>
  </si>
  <si>
    <t>Pallet
 Qty</t>
  </si>
  <si>
    <t>1C90B0606</t>
  </si>
  <si>
    <t>1C90B0707</t>
  </si>
  <si>
    <t>1C90B0808</t>
  </si>
  <si>
    <t>1C90B0909</t>
  </si>
  <si>
    <t>1C90B1010</t>
  </si>
  <si>
    <t>1C45B0606</t>
  </si>
  <si>
    <t>1C45B0707</t>
  </si>
  <si>
    <t>1C45B0808</t>
  </si>
  <si>
    <t>1C45B0909</t>
  </si>
  <si>
    <t>1CT060606</t>
  </si>
  <si>
    <t>1CT070707</t>
  </si>
  <si>
    <t>1CT080808</t>
  </si>
  <si>
    <t>1CT090909</t>
  </si>
  <si>
    <t>1CT101010</t>
  </si>
  <si>
    <t>1CCR0604</t>
  </si>
  <si>
    <t>1CCR0605</t>
  </si>
  <si>
    <t>1C90R0604</t>
  </si>
  <si>
    <t>1C90R0605</t>
  </si>
  <si>
    <t>1C90R0704</t>
  </si>
  <si>
    <t>1C90R0705</t>
  </si>
  <si>
    <t>1C90R0706</t>
  </si>
  <si>
    <t>1C90R0804</t>
  </si>
  <si>
    <t>1C90R0805</t>
  </si>
  <si>
    <t>1C90R0806</t>
  </si>
  <si>
    <t>1C90R0807</t>
  </si>
  <si>
    <t>1C90R0904</t>
  </si>
  <si>
    <t>1C90R0905</t>
  </si>
  <si>
    <t>1C90R0906</t>
  </si>
  <si>
    <t>1C90R0907</t>
  </si>
  <si>
    <t>1C90R0908</t>
  </si>
  <si>
    <t>1CPLG0404</t>
  </si>
  <si>
    <t>1CPLG0505</t>
  </si>
  <si>
    <t>1CPLG0606</t>
  </si>
  <si>
    <t>1CPLG0707</t>
  </si>
  <si>
    <t>1CPLG0808</t>
  </si>
  <si>
    <t>1CPLG0909</t>
  </si>
  <si>
    <t>1CX0606</t>
  </si>
  <si>
    <t>1CX0707</t>
  </si>
  <si>
    <t>1CX0808</t>
  </si>
  <si>
    <t>1CX0909</t>
  </si>
  <si>
    <t>1CX0706</t>
  </si>
  <si>
    <t>1CX0806</t>
  </si>
  <si>
    <t>1CX0906</t>
  </si>
  <si>
    <t>1CT060604</t>
  </si>
  <si>
    <t>1CT060605</t>
  </si>
  <si>
    <t>1CT060406</t>
  </si>
  <si>
    <t>1CT060506</t>
  </si>
  <si>
    <t>1CT060607</t>
  </si>
  <si>
    <t>1CT060608</t>
  </si>
  <si>
    <t>1CT070604</t>
  </si>
  <si>
    <t>1CT070605</t>
  </si>
  <si>
    <t>1CT070606</t>
  </si>
  <si>
    <t>1CT070607</t>
  </si>
  <si>
    <t>1CT070608</t>
  </si>
  <si>
    <t>1CT070704</t>
  </si>
  <si>
    <t>1CT070705</t>
  </si>
  <si>
    <t>1CT070706</t>
  </si>
  <si>
    <t>1CT070708</t>
  </si>
  <si>
    <t>1CT070709</t>
  </si>
  <si>
    <t>1CT080604</t>
  </si>
  <si>
    <t>1CT080605</t>
  </si>
  <si>
    <t>1CT080606</t>
  </si>
  <si>
    <t>1CT080607</t>
  </si>
  <si>
    <t>1CT080608</t>
  </si>
  <si>
    <t>1CT080704</t>
  </si>
  <si>
    <t>1CT080705</t>
  </si>
  <si>
    <t>1CT080706</t>
  </si>
  <si>
    <t>1CT080707</t>
  </si>
  <si>
    <t>1CT080708</t>
  </si>
  <si>
    <t>1CT080709</t>
  </si>
  <si>
    <t>1CT080804</t>
  </si>
  <si>
    <t>1CT080805</t>
  </si>
  <si>
    <t>1CT080806</t>
  </si>
  <si>
    <t>1CT080807</t>
  </si>
  <si>
    <t>1CT080809</t>
  </si>
  <si>
    <t>1CT090609</t>
  </si>
  <si>
    <t>1CT090709</t>
  </si>
  <si>
    <t>1CT090804</t>
  </si>
  <si>
    <t>1CT090805</t>
  </si>
  <si>
    <t>1CT090806</t>
  </si>
  <si>
    <t>1CT090807</t>
  </si>
  <si>
    <t>1CT090808</t>
  </si>
  <si>
    <t>1CT090809</t>
  </si>
  <si>
    <t>1CT090904</t>
  </si>
  <si>
    <t>1CT090905</t>
  </si>
  <si>
    <t>1CT090906</t>
  </si>
  <si>
    <t>1CT090907</t>
  </si>
  <si>
    <t>1CT090908</t>
  </si>
  <si>
    <t>1CT090910</t>
  </si>
  <si>
    <t>2" X 1"</t>
  </si>
  <si>
    <t>Pallet Qty</t>
  </si>
  <si>
    <t>FRP08-02Z</t>
  </si>
  <si>
    <t>FRP08-025Z</t>
  </si>
  <si>
    <t>FRP08-03Z</t>
  </si>
  <si>
    <t>FRP08-04Z</t>
  </si>
  <si>
    <t>FRP08-05Z</t>
  </si>
  <si>
    <t>FRP08-06Z</t>
  </si>
  <si>
    <t>FRP08-08Z</t>
  </si>
  <si>
    <t>FRP08-10Z</t>
  </si>
  <si>
    <t>FRP08-12Z</t>
  </si>
  <si>
    <t>FGP08-02Z</t>
  </si>
  <si>
    <t>FGP08-025Z</t>
  </si>
  <si>
    <t>FGP08-03Z</t>
  </si>
  <si>
    <t>FGP08-04Z</t>
  </si>
  <si>
    <t>FGP08-05Z</t>
  </si>
  <si>
    <t>FGP08-06Z</t>
  </si>
  <si>
    <t>FGP08-08Z</t>
  </si>
  <si>
    <t>FGP08-10Z</t>
  </si>
  <si>
    <t>FGP08-12Z</t>
  </si>
  <si>
    <t>FGPNA08-02Z</t>
  </si>
  <si>
    <t>FGPNA08-025Z</t>
  </si>
  <si>
    <t>FGPNA08-03Z</t>
  </si>
  <si>
    <t>FGPNA08-04Z</t>
  </si>
  <si>
    <t>FGPNA08-05Z</t>
  </si>
  <si>
    <t>FGPNA08-06Z</t>
  </si>
  <si>
    <t>FGPNA08-08Z</t>
  </si>
  <si>
    <t>FGPNA08-10Z</t>
  </si>
  <si>
    <t>FGPNA08-12Z</t>
  </si>
  <si>
    <t>FRPNA08-02Z</t>
  </si>
  <si>
    <t>FRPNA08-025Z</t>
  </si>
  <si>
    <t>FRPNA08-03Z</t>
  </si>
  <si>
    <t>FRPNA08-04Z</t>
  </si>
  <si>
    <t>FRPNA08-05Z</t>
  </si>
  <si>
    <t>FRPNA08-06Z</t>
  </si>
  <si>
    <t>FRPNA08-08Z</t>
  </si>
  <si>
    <t>FRPNA08-10Z</t>
  </si>
  <si>
    <t>FRPNA08-12Z</t>
  </si>
  <si>
    <t>FRP16-02Z</t>
  </si>
  <si>
    <t>FRP16-025Z</t>
  </si>
  <si>
    <t>FRP16-03Z</t>
  </si>
  <si>
    <t>FRP16-04Z</t>
  </si>
  <si>
    <t>FRP16-05Z</t>
  </si>
  <si>
    <t>FRP16-06Z</t>
  </si>
  <si>
    <t>FRP16-08Z</t>
  </si>
  <si>
    <t>FRP16-10Z</t>
  </si>
  <si>
    <t>FRP16-12Z</t>
  </si>
  <si>
    <t>FGP16-02Z</t>
  </si>
  <si>
    <t>FGP16-025Z</t>
  </si>
  <si>
    <t>FGP16-03Z</t>
  </si>
  <si>
    <t>FGP16-04Z</t>
  </si>
  <si>
    <t>FGP16-05Z</t>
  </si>
  <si>
    <t>FGP16-06Z</t>
  </si>
  <si>
    <t>FGP16-08Z</t>
  </si>
  <si>
    <t>FGP16-10Z</t>
  </si>
  <si>
    <t>FGP16-12Z</t>
  </si>
  <si>
    <t>FGPNA16-02Z</t>
  </si>
  <si>
    <t>FGPNA16-025Z</t>
  </si>
  <si>
    <t>FGPNA16-03Z</t>
  </si>
  <si>
    <t>FGPNA16-04Z</t>
  </si>
  <si>
    <t>FGPNA16-05Z</t>
  </si>
  <si>
    <t>FGPNA16-06Z</t>
  </si>
  <si>
    <t>FGPNA16-08Z</t>
  </si>
  <si>
    <t>FGPNA16-10Z</t>
  </si>
  <si>
    <t>FGPNA16-12Z</t>
  </si>
  <si>
    <t>FRPNA16-02Z</t>
  </si>
  <si>
    <t>FRPNA16-025Z</t>
  </si>
  <si>
    <t>FRPNA16-03Z</t>
  </si>
  <si>
    <t>FRPNA16-04Z</t>
  </si>
  <si>
    <t>FRPNA16-05Z</t>
  </si>
  <si>
    <t>FRPNA16-06Z</t>
  </si>
  <si>
    <t>FRPNA16-08Z</t>
  </si>
  <si>
    <t>FRPNA16-10Z</t>
  </si>
  <si>
    <t>FRPNA16-12Z</t>
  </si>
  <si>
    <t>1/8" Gasket Flange Pack w/ Red Rubber RING Gaskets and ZINC Hardware</t>
  </si>
  <si>
    <t>1/16" Gasket Flange Pack w/ Red Rubber RING Gaskets and ZINC Hardware</t>
  </si>
  <si>
    <t>1/8" Gasket Flange Pack w/ Red Rubber FULL FACE Gaskets and ZINC PLATED Hardware</t>
  </si>
  <si>
    <t>1/16" Gasket Flange Pack w/ Red Rubber FULL FACE Gaskets and ZINC PLATED Hardware</t>
  </si>
  <si>
    <t>1/8" Gasket Flange Pack w/ NON-ASBESTOS FULL FACE Gaskets and  Hardware</t>
  </si>
  <si>
    <t>1/16" Gasket Flange Pack w/ NON-ASBESTOS FULL FACE Gaskets and  Hardware</t>
  </si>
  <si>
    <t>1/8" Gasket Flange Pack w/ NON-ASBESTOS RING Gaskets and Hardware</t>
  </si>
  <si>
    <t>1/16" Gasket Flange Pack w/ NON-ASBESTOS RING Gaskets and Hardware</t>
  </si>
  <si>
    <t>UPC</t>
  </si>
  <si>
    <t>829805763794</t>
  </si>
  <si>
    <t>MADE IN USA</t>
  </si>
  <si>
    <t>Dielectric - Union</t>
  </si>
  <si>
    <t>1MUNSD04G</t>
  </si>
  <si>
    <t>FIP X SOL</t>
  </si>
  <si>
    <t>1MUNSD05G</t>
  </si>
  <si>
    <t>1MUNSD06G</t>
  </si>
  <si>
    <t>1MUNSD07G</t>
  </si>
  <si>
    <t>1MUNSD08G</t>
  </si>
  <si>
    <t>1MUNSD09G</t>
  </si>
  <si>
    <t>UFP040</t>
  </si>
  <si>
    <t>BRASS BALL VALVE-GAS</t>
  </si>
  <si>
    <t>UFP041</t>
  </si>
  <si>
    <t>4" x 3"</t>
  </si>
  <si>
    <t>IMPORT WALL POST INDICATOR UL/FM</t>
  </si>
  <si>
    <t>IMPORT UPRIGHT POST INDICATOR UL/FM</t>
  </si>
  <si>
    <t>36" LOWER STAND PIPE</t>
  </si>
  <si>
    <t>SIZE A UPRIGHT POST INDICATOR</t>
  </si>
  <si>
    <t>D-UFP011-60</t>
  </si>
  <si>
    <t>60" LOWER STAND PIPE</t>
  </si>
  <si>
    <t>80" LOWER STAND PIPE</t>
  </si>
  <si>
    <t>100" LOWER STAND PIPE</t>
  </si>
  <si>
    <t>SIZE B UPRIGHT POST INDICATOR</t>
  </si>
  <si>
    <t>SIZE C UPRIGHT POST INDICATOR</t>
  </si>
  <si>
    <t>SIZE D UPRIGHT POST INDICATOR</t>
  </si>
  <si>
    <t>Import</t>
  </si>
  <si>
    <t>SL011</t>
  </si>
  <si>
    <t>SL012</t>
  </si>
  <si>
    <t>SL013</t>
  </si>
  <si>
    <t>SL021</t>
  </si>
  <si>
    <t>SL022</t>
  </si>
  <si>
    <t>SL023</t>
  </si>
  <si>
    <t>SL031</t>
  </si>
  <si>
    <t>SL032</t>
  </si>
  <si>
    <t>SL033</t>
  </si>
  <si>
    <t>SL034</t>
  </si>
  <si>
    <t>SL042</t>
  </si>
  <si>
    <t>SL044</t>
  </si>
  <si>
    <t>SL045</t>
  </si>
  <si>
    <t>SL052</t>
  </si>
  <si>
    <t>SL053</t>
  </si>
  <si>
    <t>SL054</t>
  </si>
  <si>
    <t>SL055</t>
  </si>
  <si>
    <t>SL056</t>
  </si>
  <si>
    <t>SL062</t>
  </si>
  <si>
    <t>SL063</t>
  </si>
  <si>
    <t>SL064</t>
  </si>
  <si>
    <t>SL066</t>
  </si>
  <si>
    <t>SL067</t>
  </si>
  <si>
    <t>D-UFP011-36*</t>
  </si>
  <si>
    <t>D-UFP011-80*</t>
  </si>
  <si>
    <t>D-UFP011-100*</t>
  </si>
  <si>
    <t>* COMING SOON. CALL SALES REPRESENTATIVE FOR AVAILABILITY.</t>
  </si>
  <si>
    <t>1/2" Safe-Let 1-1/4" - 1-1/2"  WELDING OUTLET</t>
  </si>
  <si>
    <t>1/2" Safe-Let 2" - 2-1/2"  WELDING OUTLET</t>
  </si>
  <si>
    <t>1/2" Safe-Let 2-1/2" - 8"  WELDING OUTLET</t>
  </si>
  <si>
    <t>3/4" Safe-Let 1-1/4" - 1-1/2"  WELDING OUTLET</t>
  </si>
  <si>
    <t>3/4" Safe-Let 2" - 2-1/2"  WELDING OUTLET</t>
  </si>
  <si>
    <t>3/4" Safe-Let 2-1/2" - 8"  WELDING OUTLET</t>
  </si>
  <si>
    <t>1" Safe-Let 1-1/4"  WELDING OUTLET</t>
  </si>
  <si>
    <t>1" Safe-Let 1-1/2" WELDING OUTLET</t>
  </si>
  <si>
    <t>1" Safe-Let 2" - 2-1/2"  WELDING OUTLET</t>
  </si>
  <si>
    <t>1" Safe-Let 3"- 4"  WELDING OUTLET</t>
  </si>
  <si>
    <t>1-1/4" Safe-Let 1-1/2"  WELDING OUTLET</t>
  </si>
  <si>
    <t>1-1/4" Safe-Let 3" - 4"  WELDING OUTLET</t>
  </si>
  <si>
    <t>1-1/2" Safe-Let 2"  WELDING OUTLET</t>
  </si>
  <si>
    <t>1-1/2" Safe-Let 2-1/2"  WELDING OUTLET</t>
  </si>
  <si>
    <t>1-1/2" Safe-Let 3"  WELDING OUTLET</t>
  </si>
  <si>
    <t>1-1/2" Safe-Let 4"  WELDING OUTLET</t>
  </si>
  <si>
    <t>1-1/2" Safe-Let 6"-8"  WELDING OUTLET</t>
  </si>
  <si>
    <t>2" Safe-Let 2-1/2"  WELDING OUTLET</t>
  </si>
  <si>
    <t>2" Safe-Let 3"  WELDING OUTLET</t>
  </si>
  <si>
    <t>2" Safe-Let 4"  WELDING OUTLET</t>
  </si>
  <si>
    <t>2" Safe-Let 6"  WELDING OUTLET</t>
  </si>
  <si>
    <t>2" Safe-Let 8"  WELDING OUTLET</t>
  </si>
  <si>
    <t>Effective Date:</t>
  </si>
  <si>
    <t>Updated:</t>
  </si>
  <si>
    <t>Price List:</t>
  </si>
  <si>
    <t>Multiplier</t>
  </si>
  <si>
    <t>Gas Brass Ball Valve Multiplier</t>
  </si>
  <si>
    <t>2" x 1"</t>
  </si>
  <si>
    <t>SafeLet</t>
  </si>
  <si>
    <t>PL2014-2</t>
  </si>
  <si>
    <t>Adjustable Post Indicator</t>
  </si>
  <si>
    <t>Flange Packs</t>
  </si>
  <si>
    <t>FRP08-02</t>
  </si>
  <si>
    <t>1/8" Gasket Flange Pack w/ Red Rubber RING Gaskets and Hardware</t>
  </si>
  <si>
    <t>FRP08-03</t>
  </si>
  <si>
    <t>1/8" Gasket Flange Pack w/ Red Rubber RING Gaskets and  Hardware</t>
  </si>
  <si>
    <t>FRP08-04</t>
  </si>
  <si>
    <t>FRP08-05</t>
  </si>
  <si>
    <t>FRP08-06</t>
  </si>
  <si>
    <t>FRP08-08</t>
  </si>
  <si>
    <t>FRP08-10</t>
  </si>
  <si>
    <t>FRP08-12</t>
  </si>
  <si>
    <t>FRP16-02</t>
  </si>
  <si>
    <t>1/16" Gasket Flange Pack w/ Red Rubber RING Gaskets and  Hardware</t>
  </si>
  <si>
    <t>FRP16-03</t>
  </si>
  <si>
    <t>FRP16-04</t>
  </si>
  <si>
    <t>1/16" Gasket Flange Pack w/ Red Rubber RING Gaskets and Hardware</t>
  </si>
  <si>
    <t>FRP16-05</t>
  </si>
  <si>
    <t>FRP16-06</t>
  </si>
  <si>
    <t>FRP16-08</t>
  </si>
  <si>
    <t>FRP16-10</t>
  </si>
  <si>
    <t>FRP16-12</t>
  </si>
  <si>
    <t>FGP08-02</t>
  </si>
  <si>
    <t>1/8" Gasket Flange Pack w/ Red Rubber FULL FACE Gaskets and  Hardware</t>
  </si>
  <si>
    <t>FGP08-025</t>
  </si>
  <si>
    <t>FGP08-03</t>
  </si>
  <si>
    <t>FGP08-04</t>
  </si>
  <si>
    <t>FGP08-05</t>
  </si>
  <si>
    <t>FGP08-06</t>
  </si>
  <si>
    <t>FGP08-08</t>
  </si>
  <si>
    <t>FGP08-10</t>
  </si>
  <si>
    <t>FGP08-12</t>
  </si>
  <si>
    <t>FGP16-02</t>
  </si>
  <si>
    <t>FGP16-03</t>
  </si>
  <si>
    <t>1/16" Gasket Flange Pack w/ Red Rubber FULL FACE Gaskets and  Hardware</t>
  </si>
  <si>
    <t>FGP16-04</t>
  </si>
  <si>
    <t>1/16" Gasket Flange Pack w/ Red Rubber FULL FACE Gaskets and Hardware</t>
  </si>
  <si>
    <t>FGP16-05</t>
  </si>
  <si>
    <t>FGP16-06</t>
  </si>
  <si>
    <t>FGP16-08</t>
  </si>
  <si>
    <t>FGP16-10</t>
  </si>
  <si>
    <t>FGP16-12</t>
  </si>
  <si>
    <t>* Weights subject to change</t>
  </si>
  <si>
    <t>Screwed Tee</t>
  </si>
  <si>
    <t>Screwed Coupling</t>
  </si>
  <si>
    <t>Screwed Reducing Tee</t>
  </si>
  <si>
    <t>Screwed Bullhead Tee</t>
  </si>
  <si>
    <t>Screwed Cross</t>
  </si>
  <si>
    <t>Screwed Bushing</t>
  </si>
  <si>
    <t>Screwed Cap</t>
  </si>
  <si>
    <t>Straight Tee</t>
  </si>
  <si>
    <t>Plugs</t>
  </si>
  <si>
    <t>2" x 1" x 2"</t>
  </si>
  <si>
    <t>2" x 2" x 1"</t>
  </si>
  <si>
    <t>3" x 2"</t>
  </si>
  <si>
    <t>6" x 5"</t>
  </si>
  <si>
    <t>4" x 2"</t>
  </si>
  <si>
    <t>Hydrotec Trench Drain</t>
  </si>
  <si>
    <t>Model</t>
  </si>
  <si>
    <t>Grate Material</t>
  </si>
  <si>
    <t>Grate Specs</t>
  </si>
  <si>
    <t>Net Price</t>
  </si>
  <si>
    <t>List Price</t>
  </si>
  <si>
    <t>Item Code</t>
  </si>
  <si>
    <t>CHG64110-000</t>
  </si>
  <si>
    <t>39.37"</t>
  </si>
  <si>
    <t>MINI100</t>
  </si>
  <si>
    <t>GALVANIZED STEEL</t>
  </si>
  <si>
    <t>SLOT ADA</t>
  </si>
  <si>
    <t>FLAT</t>
  </si>
  <si>
    <t>CHG64110-005</t>
  </si>
  <si>
    <t>19.69"</t>
  </si>
  <si>
    <t>CHG64110-008</t>
  </si>
  <si>
    <t>CATCH BASIN</t>
  </si>
  <si>
    <t>CHG64120-000</t>
  </si>
  <si>
    <t>MESH</t>
  </si>
  <si>
    <t>CHG64120-005</t>
  </si>
  <si>
    <t>CHG64120-008</t>
  </si>
  <si>
    <t>CHG63210-000</t>
  </si>
  <si>
    <t>TOP100</t>
  </si>
  <si>
    <t>CHG63210-005</t>
  </si>
  <si>
    <t>CHG63210-006</t>
  </si>
  <si>
    <t>CHG63210-050</t>
  </si>
  <si>
    <t>CHG63210-055</t>
  </si>
  <si>
    <t>CHG63210-056</t>
  </si>
  <si>
    <t>CHG63210-100</t>
  </si>
  <si>
    <t>CHG63210-105</t>
  </si>
  <si>
    <t>CHG63210-106</t>
  </si>
  <si>
    <t>CHG63210-008</t>
  </si>
  <si>
    <t>CHG63430-000</t>
  </si>
  <si>
    <t>CHG63430-005</t>
  </si>
  <si>
    <t>CHG63430-006</t>
  </si>
  <si>
    <t>CHG63430-050</t>
  </si>
  <si>
    <t>CHG63430-055</t>
  </si>
  <si>
    <t>CHG63430-056</t>
  </si>
  <si>
    <t>CHG63430-100</t>
  </si>
  <si>
    <t>CHG63430-105</t>
  </si>
  <si>
    <t>CHG63430-106</t>
  </si>
  <si>
    <t>CHG63430-008</t>
  </si>
  <si>
    <t>CHG63130-000</t>
  </si>
  <si>
    <t>DUCTILE IRON</t>
  </si>
  <si>
    <t>SLOT</t>
  </si>
  <si>
    <t>CHG63130-005</t>
  </si>
  <si>
    <t>CHG63130-006</t>
  </si>
  <si>
    <t>CHG63130-050</t>
  </si>
  <si>
    <t>CHG63130-055</t>
  </si>
  <si>
    <t>CHG63130-056</t>
  </si>
  <si>
    <t>CHG63130-100</t>
  </si>
  <si>
    <t>CHG63130-105</t>
  </si>
  <si>
    <t>CHG63130-106</t>
  </si>
  <si>
    <t>CHG63130-008</t>
  </si>
  <si>
    <t>CHG61131-000</t>
  </si>
  <si>
    <t>MAXI100</t>
  </si>
  <si>
    <t>CHG61131-005</t>
  </si>
  <si>
    <t>CHG61131-006</t>
  </si>
  <si>
    <t>CHG61131-050</t>
  </si>
  <si>
    <t>CHG61131-055</t>
  </si>
  <si>
    <t>CHG61131-056</t>
  </si>
  <si>
    <t>CHG61131-100</t>
  </si>
  <si>
    <t>CHG61131-105</t>
  </si>
  <si>
    <t>CHG61131-106</t>
  </si>
  <si>
    <t>CHG61131-008</t>
  </si>
  <si>
    <t>CHG70011-10</t>
  </si>
  <si>
    <t>Closed End Cap TOP100 and MAXI100</t>
  </si>
  <si>
    <t>ACCESSORIES</t>
  </si>
  <si>
    <t>CHG70011-20</t>
  </si>
  <si>
    <t>Open End Cap 4" Pipe for TOP100 and MAXI100</t>
  </si>
  <si>
    <t>CHG70016-00</t>
  </si>
  <si>
    <t>Closed End Cap for MINI100 (1 Galvanized Steel Part)</t>
  </si>
  <si>
    <t>Weight</t>
  </si>
  <si>
    <t>Box Qty</t>
  </si>
  <si>
    <t>Master Box Qty</t>
  </si>
  <si>
    <t>Inner Box Qty</t>
  </si>
  <si>
    <t>Gate Valves</t>
  </si>
  <si>
    <t>Wafer Check Valves</t>
  </si>
  <si>
    <t>Butterfly Valves</t>
  </si>
  <si>
    <t>Ball Valves</t>
  </si>
  <si>
    <t>Threaded Welding Outlet - 300lb. NPT</t>
  </si>
  <si>
    <t>Domestic Threaded Welding Outlet - 300lb. NPT</t>
  </si>
  <si>
    <t>Type Cutter</t>
  </si>
  <si>
    <t>Pipe Run Size</t>
  </si>
  <si>
    <t>Nom Size</t>
  </si>
  <si>
    <t>Flange Size</t>
  </si>
  <si>
    <t>Outlet Size</t>
  </si>
  <si>
    <t>Run Size</t>
  </si>
  <si>
    <t>90 Degree Screwed Bend</t>
  </si>
  <si>
    <t>45 Degree Bend</t>
  </si>
  <si>
    <t>90 Degree Screwed Reducing Bend</t>
  </si>
  <si>
    <t>1" x 1" x 1-1/2"</t>
  </si>
  <si>
    <t>1-1/4" X 1" X 1-1/4"</t>
  </si>
  <si>
    <t>1-1/4" X 1" X 1-1/2"</t>
  </si>
  <si>
    <t>1-1/4" X 1-1/4" X 1-1/2"</t>
  </si>
  <si>
    <t>1-1/4" X 1-1/4" X 2"</t>
  </si>
  <si>
    <t>1-1/2" X 1" X 3/4"</t>
  </si>
  <si>
    <t>1-1/2" X 1" X 1 "</t>
  </si>
  <si>
    <t>1-1/2" X 1" X 1-1/4"</t>
  </si>
  <si>
    <t>1-1/2" X 1" X 1-1/2"</t>
  </si>
  <si>
    <t>1-1/2" X 1-1/4" X 1/2"</t>
  </si>
  <si>
    <t>1-1/2" X 1-1/4" X 2"</t>
  </si>
  <si>
    <t>1-1/2" X 1-1/2" X 2"</t>
  </si>
  <si>
    <t>2" X 1" X 2"</t>
  </si>
  <si>
    <t>2" X 1-1/4" X 2"</t>
  </si>
  <si>
    <t>2" X 1-1/2" X 2"</t>
  </si>
  <si>
    <t>2" X 2" X 1"</t>
  </si>
  <si>
    <t>1" x 1/2"</t>
  </si>
  <si>
    <t>1" x 3/4"</t>
  </si>
  <si>
    <t>1" x 1/2" x 1"</t>
  </si>
  <si>
    <t>1" x 3/4" x 1"</t>
  </si>
  <si>
    <t>1" x 1" x 1/2"</t>
  </si>
  <si>
    <t>1" x 1" x 3/4"</t>
  </si>
  <si>
    <t>1-1/4" x 1" x 1/2"</t>
  </si>
  <si>
    <t>1-1/4" x 1" x 3/4"</t>
  </si>
  <si>
    <t>1-1/4" x 1" x 1"</t>
  </si>
  <si>
    <t>1-1/4" x 1" x 1-1/4"</t>
  </si>
  <si>
    <t>1-1/4" x 1" x 1-1/2"</t>
  </si>
  <si>
    <t>1-1/4" x 1-1/4" x 1/2"</t>
  </si>
  <si>
    <t>1-1/4" x 1-1/4" x 3/4"</t>
  </si>
  <si>
    <t>1-1/4" x 1-1/4" x 1"</t>
  </si>
  <si>
    <t>1-1/4" x 1-1/4" x 1-1/2"</t>
  </si>
  <si>
    <t>1-1/4" x 1-1/4" x 2"</t>
  </si>
  <si>
    <t>1-1/2" x 1" x 1/2"</t>
  </si>
  <si>
    <t>1-1/2" x 1" x 3/4"</t>
  </si>
  <si>
    <t>1-1/2" x 1" x 1 "</t>
  </si>
  <si>
    <t>1-1/2" x 1" x 1-1/4"</t>
  </si>
  <si>
    <t>1-1/2" x 1" x 1-1/2"</t>
  </si>
  <si>
    <t>1-1/2" x 1-1/4" x 1/2"</t>
  </si>
  <si>
    <t>1-1/2" x 1-1/4" x 3/4"</t>
  </si>
  <si>
    <t>1-1/2" x 1-1/4" x 1"</t>
  </si>
  <si>
    <t>1-1/2" x 1-1/4" x 2"</t>
  </si>
  <si>
    <t>1-1/2" x 1-1/2" x 1/2"</t>
  </si>
  <si>
    <t>1-1/2" x 1-1/2" x 3/4"</t>
  </si>
  <si>
    <t>1-1/2" x 1-1/2" x 1"</t>
  </si>
  <si>
    <t>1-1/2" x 1-1/2" x 1-1/4"</t>
  </si>
  <si>
    <t>1-1/2" x 1-1/2" x 2"</t>
  </si>
  <si>
    <t>2" x 1-1/4" x 2"</t>
  </si>
  <si>
    <t>2" x 1-1/2" x 1/2"</t>
  </si>
  <si>
    <t>2" x 1-1/2" x 3/4"</t>
  </si>
  <si>
    <t>2" x 1-1/2" x 1"</t>
  </si>
  <si>
    <t>2" x 1-1/2" x 1-1/4"</t>
  </si>
  <si>
    <t>2" x 1-1/2" x 1-1/2"</t>
  </si>
  <si>
    <t>2" x 1-1/2" x 2"</t>
  </si>
  <si>
    <t>2" x 2" x 1/2"</t>
  </si>
  <si>
    <t>2" x 2" x 3/4"</t>
  </si>
  <si>
    <t>2" x 2" x 1-1/4"</t>
  </si>
  <si>
    <t>2" x 2" x 1-1/2"</t>
  </si>
  <si>
    <t>1" x 1-1/4"</t>
  </si>
  <si>
    <t>1" x 1/2 "</t>
  </si>
  <si>
    <t>1-1/4" x 1/2"</t>
  </si>
  <si>
    <t>1-1/4" x 3/4"</t>
  </si>
  <si>
    <t>1-1/4" x 1"</t>
  </si>
  <si>
    <t>1-1/2" x 1"</t>
  </si>
  <si>
    <t>1-1/2" x 1-1/4"</t>
  </si>
  <si>
    <t>2" x 1/2"</t>
  </si>
  <si>
    <t>2" x 3/4"</t>
  </si>
  <si>
    <t>2" x 1-1/4"</t>
  </si>
  <si>
    <t>2" x 1-1/2"</t>
  </si>
  <si>
    <t>1" X 1" X 1-1/4"</t>
  </si>
  <si>
    <t>1" X 1" X 1-1/2"</t>
  </si>
  <si>
    <t>1-1/2" X 1-1/4" X 1-1/2"</t>
  </si>
  <si>
    <t>1-1/2" X 1-1/2" X 1 "</t>
  </si>
  <si>
    <t>2" X 1-1/2" X 1 "</t>
  </si>
  <si>
    <t>2" X 2" X 2-1/2"</t>
  </si>
  <si>
    <r>
      <t>Reducing 90 Degree</t>
    </r>
    <r>
      <rPr>
        <sz val="11"/>
        <color theme="1"/>
        <rFont val="Calibri"/>
        <family val="2"/>
      </rPr>
      <t xml:space="preserve"> Elbow</t>
    </r>
  </si>
  <si>
    <r>
      <t xml:space="preserve">Reducing 90 Degree </t>
    </r>
    <r>
      <rPr>
        <sz val="11"/>
        <color theme="1"/>
        <rFont val="Calibri"/>
        <family val="2"/>
      </rPr>
      <t>Elbow</t>
    </r>
  </si>
  <si>
    <r>
      <t>45 Degree</t>
    </r>
    <r>
      <rPr>
        <sz val="11"/>
        <color theme="1"/>
        <rFont val="Calibri"/>
        <family val="2"/>
      </rPr>
      <t xml:space="preserve"> Elbow</t>
    </r>
  </si>
  <si>
    <r>
      <t>90 Degree</t>
    </r>
    <r>
      <rPr>
        <sz val="11"/>
        <color theme="1"/>
        <rFont val="Calibri"/>
        <family val="2"/>
      </rPr>
      <t xml:space="preserve"> Elbow</t>
    </r>
  </si>
  <si>
    <t>2.5"</t>
  </si>
  <si>
    <t>1/2" x 1/2" x 3/8"</t>
  </si>
  <si>
    <t>1/2" x 1/2" x 3/4"</t>
  </si>
  <si>
    <t>3/4" x 1/2" x 1/2"</t>
  </si>
  <si>
    <t>3/4" x 1/2" x 3/4"</t>
  </si>
  <si>
    <t>3/4" x 3/4" x 1/2"</t>
  </si>
  <si>
    <t>3/4" x 3/4" x 1 "</t>
  </si>
  <si>
    <t>1" x 1/2" x 3/4"</t>
  </si>
  <si>
    <t>1" x 3/4" x 1/2"</t>
  </si>
  <si>
    <t>1" x 3/4" x 3/4"</t>
  </si>
  <si>
    <t>1-1/4" x 1/2" x 1"</t>
  </si>
  <si>
    <t>1-1/4" x 3/4" x 3/4"</t>
  </si>
  <si>
    <t>1-1/4" x 3/4" x 1"</t>
  </si>
  <si>
    <t>1-1/4" x 3/4" x 1-1/4"</t>
  </si>
  <si>
    <t>1-1/2" x 3/4" x 1/2"</t>
  </si>
  <si>
    <t>1-1/2" x 3/4" x 1-1/4"</t>
  </si>
  <si>
    <t>1-1/2" x 3/4" x 1-1/2"</t>
  </si>
  <si>
    <t>1-1/2" x 1-1/4" x 1-1/4"</t>
  </si>
  <si>
    <t>2" x 2" x 1 "</t>
  </si>
  <si>
    <t>2-1/2" x 2-1/2" x 1"</t>
  </si>
  <si>
    <t>2-1/2" x 2-1/2" x 1-1/4"</t>
  </si>
  <si>
    <t>2-1/2" x 2-1/2" x 1-1/2"</t>
  </si>
  <si>
    <t>2-1/2" x 2-1/2" x 2"</t>
  </si>
  <si>
    <t>3" x 3" x 1/2"</t>
  </si>
  <si>
    <t>3" x 3" x 3/4"</t>
  </si>
  <si>
    <t>3" x 3" x 1 "</t>
  </si>
  <si>
    <t>3" x 3" x 1-1/4"</t>
  </si>
  <si>
    <t>3" x 3" x 1-1/2"</t>
  </si>
  <si>
    <t>3" x 3" x 2"</t>
  </si>
  <si>
    <t>3" x 3" x 2-1/2"</t>
  </si>
  <si>
    <t>4" x 4" x 1-1/4"</t>
  </si>
  <si>
    <t>4" x 4" x 1-1/2"</t>
  </si>
  <si>
    <t>4" x 4" x 2"</t>
  </si>
  <si>
    <t>4" x 4" x 2-1/2"</t>
  </si>
  <si>
    <t>4" x 4" x 3"</t>
  </si>
  <si>
    <t>1/2" x 3/8"</t>
  </si>
  <si>
    <t>3/4" x 1/2"</t>
  </si>
  <si>
    <t>1-1/2" x 1/2"</t>
  </si>
  <si>
    <t>1-1/2" x 3/4"</t>
  </si>
  <si>
    <t>2" x 1 "</t>
  </si>
  <si>
    <t>1/2" x 1/4"</t>
  </si>
  <si>
    <t>1-1/4" x 1 "</t>
  </si>
  <si>
    <t>1-1/2" x 1 "</t>
  </si>
  <si>
    <t>2-1/2" x 1-1/4"</t>
  </si>
  <si>
    <t>2-1/2" x 1-1/2"</t>
  </si>
  <si>
    <t>2-1/2" x 2"</t>
  </si>
  <si>
    <t>3" x 1"</t>
  </si>
  <si>
    <t>3" x 1-1/4"</t>
  </si>
  <si>
    <t>3" x 1-1/2"</t>
  </si>
  <si>
    <t>3" x 2-1/2"</t>
  </si>
  <si>
    <t>4" x 1-1/4"</t>
  </si>
  <si>
    <t>4" x 1-1/2"</t>
  </si>
  <si>
    <t>4" x 2-1/2"</t>
  </si>
  <si>
    <t>1/2" x 1/2"</t>
  </si>
  <si>
    <t>3/4" x 3/4"</t>
  </si>
  <si>
    <t>1/4" x 1/8"</t>
  </si>
  <si>
    <t>3/8" x 1/4"</t>
  </si>
  <si>
    <t>1/2" x 1/8"</t>
  </si>
  <si>
    <t>3/4" x 1/4"</t>
  </si>
  <si>
    <t>3/4" x 3/8"</t>
  </si>
  <si>
    <t>1" x 1/4"</t>
  </si>
  <si>
    <t>1" x 3/8"</t>
  </si>
  <si>
    <t>1-1/2" x 3/8"</t>
  </si>
  <si>
    <t>2" x 1/4"</t>
  </si>
  <si>
    <t>Post Indicators</t>
  </si>
  <si>
    <t>Gate &amp; Indicator, &amp; Check Multiplier</t>
  </si>
  <si>
    <t>Butt. Fly, &amp; Multiplier</t>
  </si>
  <si>
    <t>UL/FM Valves</t>
  </si>
  <si>
    <t>Gate, Butterfly, Gas</t>
  </si>
  <si>
    <t>PolyLok Trench Drain</t>
  </si>
  <si>
    <t>PL-90860</t>
  </si>
  <si>
    <t>4' Black Plastic Trench Drain with Grate</t>
  </si>
  <si>
    <t>Grate</t>
  </si>
  <si>
    <t>PL-90860G</t>
  </si>
  <si>
    <t>4' Gray Plastic Trench Drain with Grate</t>
  </si>
  <si>
    <t>PL-90860GR</t>
  </si>
  <si>
    <t>4' Green Plastic Trench Drain with Grate</t>
  </si>
  <si>
    <t>PL-90860TN</t>
  </si>
  <si>
    <t>4' Tan Plastic Trench Drain with Grate</t>
  </si>
  <si>
    <t xml:space="preserve">PL-90860-90 </t>
  </si>
  <si>
    <t>Black Plastic 90 Corner with Grate</t>
  </si>
  <si>
    <t>PL-90860-90G</t>
  </si>
  <si>
    <t>Gray Plastic 90 Corner with Grate</t>
  </si>
  <si>
    <t>PL-90860-90GR</t>
  </si>
  <si>
    <t>Green Plastic 90 Corner with Grate</t>
  </si>
  <si>
    <t>PL-90860-TN</t>
  </si>
  <si>
    <t>Tan Plastic 90 Corner with Grate</t>
  </si>
  <si>
    <t>PL-90860-CE</t>
  </si>
  <si>
    <t>Black Plastic Closed End Cap 4" Storm Drain</t>
  </si>
  <si>
    <t>Storm Drain</t>
  </si>
  <si>
    <t>PL-90860-CEG</t>
  </si>
  <si>
    <t>Gray Plastic Closed End Cap 4" Storm Drain</t>
  </si>
  <si>
    <t>PL-90860-CEGR</t>
  </si>
  <si>
    <t>Green Plastic Closed End Cap 4" Storm Drain</t>
  </si>
  <si>
    <t>PL-90860-CETN</t>
  </si>
  <si>
    <t>Tan Plastic Closed End Cap 4" Storm Drain</t>
  </si>
  <si>
    <t>PL-90860-OE</t>
  </si>
  <si>
    <t>Black Plastic Open End Cap  4" Storm Drain</t>
  </si>
  <si>
    <t>PL-90860-OEG</t>
  </si>
  <si>
    <t>Gray Plastic Open End Cap 4" Storm Drain</t>
  </si>
  <si>
    <t>PL-90860-OEGR</t>
  </si>
  <si>
    <t>Green Plastic Open End Cap 4" Storm Drain</t>
  </si>
  <si>
    <t>PL-90860-OETN</t>
  </si>
  <si>
    <t>Tan Plastic Open End Cap 4" Storm Drain</t>
  </si>
  <si>
    <t>PL-90860-T</t>
  </si>
  <si>
    <t>Black Plastic TEE with Grate</t>
  </si>
  <si>
    <t>PL-90860-TG</t>
  </si>
  <si>
    <t>Gray Plastic TEE with Grate</t>
  </si>
  <si>
    <t>PL-90860-TGR</t>
  </si>
  <si>
    <t>Green Plastic TEE with Grate</t>
  </si>
  <si>
    <t>PL-90860-TTN</t>
  </si>
  <si>
    <t>Tan Plastic TEE with Grate</t>
  </si>
  <si>
    <t>List</t>
  </si>
  <si>
    <t>PL2012-2</t>
  </si>
  <si>
    <t>PL2014-1</t>
  </si>
  <si>
    <t>PL2013-1</t>
  </si>
  <si>
    <t>Grooved Check Valves</t>
  </si>
  <si>
    <t>UFP042</t>
  </si>
  <si>
    <t>2" Grooved Swing Check Valve</t>
  </si>
  <si>
    <t>UFP043</t>
  </si>
  <si>
    <t>2-1/2" Grooved Swing Check Valve</t>
  </si>
  <si>
    <t>UFP044</t>
  </si>
  <si>
    <t>3" Grooved Sing Check Valve</t>
  </si>
  <si>
    <t>UFP045</t>
  </si>
  <si>
    <t>4" Grooved Swing Check Valve</t>
  </si>
  <si>
    <t>UFP046</t>
  </si>
  <si>
    <t xml:space="preserve">6" Grooved Swing Check Valve </t>
  </si>
  <si>
    <t>mm/dd/yy</t>
  </si>
  <si>
    <t>Month Day,Year</t>
  </si>
  <si>
    <t>Plyear-number</t>
  </si>
  <si>
    <t>UFP001GG</t>
  </si>
  <si>
    <t>2-1/2" Grooved OS&amp;Y Valve</t>
  </si>
  <si>
    <t>UFP002GG</t>
  </si>
  <si>
    <t xml:space="preserve">3" Grooved OS&amp;Y Valve </t>
  </si>
  <si>
    <t>UFP003GG</t>
  </si>
  <si>
    <t xml:space="preserve">4" Grooved OS&amp;Y Valve </t>
  </si>
  <si>
    <t>UFP004GG</t>
  </si>
  <si>
    <t xml:space="preserve">6" Grooved OS&amp;Y Valve </t>
  </si>
  <si>
    <t>UFP005GG</t>
  </si>
  <si>
    <t xml:space="preserve">8" Grooved OS&amp;Y Valve </t>
  </si>
  <si>
    <t>UFP006GG</t>
  </si>
  <si>
    <t xml:space="preserve">10" Grooved OS&amp;Y Valve </t>
  </si>
  <si>
    <t>UFP007GG</t>
  </si>
  <si>
    <t xml:space="preserve">12" Grooved OS&amp;Y Valve </t>
  </si>
  <si>
    <t>1M90B0101</t>
  </si>
  <si>
    <t>1M90B0202</t>
  </si>
  <si>
    <t>1M90B1313</t>
  </si>
  <si>
    <t>1M90B1414</t>
  </si>
  <si>
    <t>1M45B0101</t>
  </si>
  <si>
    <t>1M45B0202</t>
  </si>
  <si>
    <t>1M90S0101</t>
  </si>
  <si>
    <t>1M90S0202</t>
  </si>
  <si>
    <t>1M90S1111</t>
  </si>
  <si>
    <t>1M90S1212</t>
  </si>
  <si>
    <t>1M90S1414</t>
  </si>
  <si>
    <t>1MT010101</t>
  </si>
  <si>
    <t>1MT141414</t>
  </si>
  <si>
    <t>1MT040402</t>
  </si>
  <si>
    <t>1/2" x 1/2" x 1/4"</t>
  </si>
  <si>
    <t>1MT040405</t>
  </si>
  <si>
    <t>1MT050406</t>
  </si>
  <si>
    <t>3/4" x 1/2" x 1"</t>
  </si>
  <si>
    <t>1MT050503</t>
  </si>
  <si>
    <t>3/4" x 3/4" x 3/8"</t>
  </si>
  <si>
    <t>1MT050506</t>
  </si>
  <si>
    <t>1MT050507</t>
  </si>
  <si>
    <t>3/4" x 3/4" x 1-1/4"</t>
  </si>
  <si>
    <t>1MT060404</t>
  </si>
  <si>
    <t>1" x 1/2" x 1/2"</t>
  </si>
  <si>
    <t>1MT060405</t>
  </si>
  <si>
    <t>1MT060406</t>
  </si>
  <si>
    <t>1MT060506</t>
  </si>
  <si>
    <t>1MT060607</t>
  </si>
  <si>
    <t>1" X 1 X 1-1/4"</t>
  </si>
  <si>
    <t>1MT060608</t>
  </si>
  <si>
    <t>1MT060609</t>
  </si>
  <si>
    <t>1" x 1" x 2"</t>
  </si>
  <si>
    <t>1MT070404</t>
  </si>
  <si>
    <t>1-1/4" x 1/2" x 1/2"</t>
  </si>
  <si>
    <t>1MT070406</t>
  </si>
  <si>
    <t>1MT070407</t>
  </si>
  <si>
    <t>1-1/4" x 1/2" x1-1/4"</t>
  </si>
  <si>
    <t>1MT070504</t>
  </si>
  <si>
    <t>1-1/4" x 3/4" x 1/2"</t>
  </si>
  <si>
    <t>1MT070505</t>
  </si>
  <si>
    <t>1MT070506</t>
  </si>
  <si>
    <t>1MT070607</t>
  </si>
  <si>
    <t>1MT070708</t>
  </si>
  <si>
    <t>1MT070709</t>
  </si>
  <si>
    <t>1MT080405</t>
  </si>
  <si>
    <t>1-1/2" x 1/2" x 3/4"</t>
  </si>
  <si>
    <t>1MT080406</t>
  </si>
  <si>
    <t>1-1/2" x 1/2" x 1"</t>
  </si>
  <si>
    <t>1MT080407</t>
  </si>
  <si>
    <t>1-1/2" x 1/2" 1-1/4"</t>
  </si>
  <si>
    <t>1MT080504</t>
  </si>
  <si>
    <t>1MT080505</t>
  </si>
  <si>
    <t>1-1/2" x 3/4" x 3/4</t>
  </si>
  <si>
    <t>1MT080506</t>
  </si>
  <si>
    <t>1-1/2" x 3/4" x 1"</t>
  </si>
  <si>
    <t>1MT080605</t>
  </si>
  <si>
    <t xml:space="preserve">1-1/2" x 1" x 3/4" </t>
  </si>
  <si>
    <t>1MT080606</t>
  </si>
  <si>
    <t>1-1/2" X 1" X 1"</t>
  </si>
  <si>
    <t>1MT080607</t>
  </si>
  <si>
    <t>1MT080608</t>
  </si>
  <si>
    <t>1MT080704</t>
  </si>
  <si>
    <t xml:space="preserve">1-1/2" x 1-1/4" x 1/2" </t>
  </si>
  <si>
    <t>1MT080708</t>
  </si>
  <si>
    <t>1-1/2" x 1-1/4" X 1-1/2"</t>
  </si>
  <si>
    <t>1MT080809</t>
  </si>
  <si>
    <t>1MT090409</t>
  </si>
  <si>
    <t>2" x 1/2" x 2"</t>
  </si>
  <si>
    <t>1MT090509</t>
  </si>
  <si>
    <t>2" x  3/4" x 2"</t>
  </si>
  <si>
    <t>1MT090606</t>
  </si>
  <si>
    <t>2" x 1" x 1"</t>
  </si>
  <si>
    <t>1MT090608</t>
  </si>
  <si>
    <t>2" x 1" x 1-1/2"</t>
  </si>
  <si>
    <t>1MT090609</t>
  </si>
  <si>
    <t>1MT090706</t>
  </si>
  <si>
    <t>2" x 1-1/4" x 1"</t>
  </si>
  <si>
    <t>1MT090708</t>
  </si>
  <si>
    <t>2" x 1-1/4" x 1-1/2"</t>
  </si>
  <si>
    <t>1MT090809</t>
  </si>
  <si>
    <t>1MT090910</t>
  </si>
  <si>
    <t>2" x 2" x 2-1/2"</t>
  </si>
  <si>
    <t>1MT091009</t>
  </si>
  <si>
    <t>2" x 2-1/2" x 2"</t>
  </si>
  <si>
    <t>1MT100909</t>
  </si>
  <si>
    <t>2-1/2" x 2" x 2"</t>
  </si>
  <si>
    <t>1M90R0301</t>
  </si>
  <si>
    <t>3/8" x 1/8"</t>
  </si>
  <si>
    <t>1M90R0302</t>
  </si>
  <si>
    <t>3/8" X 1/4"</t>
  </si>
  <si>
    <t>1M90R0401</t>
  </si>
  <si>
    <t>1M90R0402</t>
  </si>
  <si>
    <t>1M90R0502</t>
  </si>
  <si>
    <t>1M90R0503</t>
  </si>
  <si>
    <t>1M90R1006</t>
  </si>
  <si>
    <t xml:space="preserve">2-1/2" x 1" </t>
  </si>
  <si>
    <t>1M90R1007</t>
  </si>
  <si>
    <t>1M90R1008</t>
  </si>
  <si>
    <t>1M90R1009</t>
  </si>
  <si>
    <t>1M90R1109</t>
  </si>
  <si>
    <t>1M90R1110</t>
  </si>
  <si>
    <t>1M90R1209</t>
  </si>
  <si>
    <t xml:space="preserve">4" x 2" </t>
  </si>
  <si>
    <t>1M90R1211</t>
  </si>
  <si>
    <t>1MX12</t>
  </si>
  <si>
    <t>1MLN10</t>
  </si>
  <si>
    <t>1MEX05</t>
  </si>
  <si>
    <t>1MEX06</t>
  </si>
  <si>
    <t>1MEX07</t>
  </si>
  <si>
    <t>1MCP0101</t>
  </si>
  <si>
    <t>1MCP0202</t>
  </si>
  <si>
    <t>1MCP1414</t>
  </si>
  <si>
    <t>1MBSH0201</t>
  </si>
  <si>
    <t>1MBSH0301</t>
  </si>
  <si>
    <t>1MBSH0302</t>
  </si>
  <si>
    <t>1MBSH0401</t>
  </si>
  <si>
    <t>1MBSH0501</t>
  </si>
  <si>
    <t>3/4" x 1/8"</t>
  </si>
  <si>
    <t>1MBSH0502</t>
  </si>
  <si>
    <t>1MBSH0503</t>
  </si>
  <si>
    <t>1MBSH0601</t>
  </si>
  <si>
    <t>1" x 1/8"</t>
  </si>
  <si>
    <t>1MBSH0602</t>
  </si>
  <si>
    <t>1MBSH0603</t>
  </si>
  <si>
    <t>1MBSH0702</t>
  </si>
  <si>
    <t>1-1/4" x 1/4"</t>
  </si>
  <si>
    <t>1MBSH0703</t>
  </si>
  <si>
    <t>1-1/4" x 3/8"</t>
  </si>
  <si>
    <t>1MBSH0802</t>
  </si>
  <si>
    <t>1-1/2" x 1/4"</t>
  </si>
  <si>
    <t>1MBSH0803</t>
  </si>
  <si>
    <t>1MBSH0902</t>
  </si>
  <si>
    <t>1MBSH0903</t>
  </si>
  <si>
    <t>2" x 3/8"</t>
  </si>
  <si>
    <t>1MBSH1004</t>
  </si>
  <si>
    <t>2-1/2" x 1/2"</t>
  </si>
  <si>
    <t>1MBSH1005</t>
  </si>
  <si>
    <t>2-1/2" x 3/4"</t>
  </si>
  <si>
    <t>1MBSH1006</t>
  </si>
  <si>
    <t>1MBSH1105</t>
  </si>
  <si>
    <t>3" x 3/4"</t>
  </si>
  <si>
    <t>1MBSH1205</t>
  </si>
  <si>
    <t>4" x 3/4"</t>
  </si>
  <si>
    <t>1MBSH1206</t>
  </si>
  <si>
    <t>4" x 1"</t>
  </si>
  <si>
    <t>1MBSH1312</t>
  </si>
  <si>
    <t>5" x 4"</t>
  </si>
  <si>
    <t>1MBSH1411</t>
  </si>
  <si>
    <t>1MBSH1412</t>
  </si>
  <si>
    <t>1MBSH1413</t>
  </si>
  <si>
    <t>1MCR0302</t>
  </si>
  <si>
    <t>1MCR1412</t>
  </si>
  <si>
    <t>1MK01</t>
  </si>
  <si>
    <t>1MK02</t>
  </si>
  <si>
    <t>1MK03</t>
  </si>
  <si>
    <t>1MPLG01</t>
  </si>
  <si>
    <t>1MPLG02</t>
  </si>
  <si>
    <t>1MK14</t>
  </si>
  <si>
    <t>1M90B0101G</t>
  </si>
  <si>
    <t>1M90B0202G</t>
  </si>
  <si>
    <t>1M90B1414G</t>
  </si>
  <si>
    <t>1M45B0101G</t>
  </si>
  <si>
    <t>1M45B0202G</t>
  </si>
  <si>
    <t>1M45S0404G</t>
  </si>
  <si>
    <t xml:space="preserve">1/2" </t>
  </si>
  <si>
    <t>45 Degree Street Elbow</t>
  </si>
  <si>
    <t>1M45S0505G</t>
  </si>
  <si>
    <t>1M90S0101G</t>
  </si>
  <si>
    <t>1M90S0202G</t>
  </si>
  <si>
    <t>1M90S1111G</t>
  </si>
  <si>
    <t>1M90S1212G</t>
  </si>
  <si>
    <t>1M90S1414G</t>
  </si>
  <si>
    <t>1MT040402G</t>
  </si>
  <si>
    <t>1MT050503G</t>
  </si>
  <si>
    <t>1MT060404G</t>
  </si>
  <si>
    <t>1MT060607G</t>
  </si>
  <si>
    <t>1" x 1" x 1-1/4"</t>
  </si>
  <si>
    <t>1MT060608G</t>
  </si>
  <si>
    <t>1MT060609G</t>
  </si>
  <si>
    <t>1MT070404G</t>
  </si>
  <si>
    <t>1-1/4" x 1/2" 1/2"</t>
  </si>
  <si>
    <t>1MT070407G</t>
  </si>
  <si>
    <t>1-1/4" x 1/2" x 1-1/4"</t>
  </si>
  <si>
    <t>1MT070504G</t>
  </si>
  <si>
    <t>1MT070607G</t>
  </si>
  <si>
    <t>1MT070708G</t>
  </si>
  <si>
    <t>1MT070709G</t>
  </si>
  <si>
    <t>1MT080405G</t>
  </si>
  <si>
    <t>1MT080406G</t>
  </si>
  <si>
    <t>1MT080407G</t>
  </si>
  <si>
    <t>1-1/2" x 1/2" x 1-1/4"</t>
  </si>
  <si>
    <t>1MT080505G</t>
  </si>
  <si>
    <t>1-1/2" x 3/4" x 3/4"</t>
  </si>
  <si>
    <t>1MT080506G</t>
  </si>
  <si>
    <t>1-1/2" x 3/4" 1"</t>
  </si>
  <si>
    <t>1MT080605G</t>
  </si>
  <si>
    <t>1MT080606G</t>
  </si>
  <si>
    <t>1-1/2" x 1" x 1"</t>
  </si>
  <si>
    <t>1MT080607G</t>
  </si>
  <si>
    <t>1MT080608G</t>
  </si>
  <si>
    <t>1MT080704G</t>
  </si>
  <si>
    <t>1-1/2 x 1-1/4" x 1/2"</t>
  </si>
  <si>
    <t xml:space="preserve">1MT090509G </t>
  </si>
  <si>
    <t>2" x 3/4" x 2"</t>
  </si>
  <si>
    <t xml:space="preserve">2" x 1" x 1" </t>
  </si>
  <si>
    <t>1MT090606G</t>
  </si>
  <si>
    <t>1MT090706G</t>
  </si>
  <si>
    <t>1MT090709G</t>
  </si>
  <si>
    <t>1MT090809G</t>
  </si>
  <si>
    <t>2" 1-1/2" x 2"</t>
  </si>
  <si>
    <t>1M90R0301G</t>
  </si>
  <si>
    <t>1M90R0302G</t>
  </si>
  <si>
    <t>1M90R0401G</t>
  </si>
  <si>
    <t>1M90R0402G</t>
  </si>
  <si>
    <t>1M90R0502G</t>
  </si>
  <si>
    <t>1M90R0503G</t>
  </si>
  <si>
    <t>1M90R1006G</t>
  </si>
  <si>
    <t>2-1/2" x 1"</t>
  </si>
  <si>
    <t>1M90R1007G</t>
  </si>
  <si>
    <t>1M90R1008G</t>
  </si>
  <si>
    <t>1M90R1009G</t>
  </si>
  <si>
    <t xml:space="preserve">2-1/2" x 2" </t>
  </si>
  <si>
    <t>1M90R1110G</t>
  </si>
  <si>
    <t>1M90R1209G</t>
  </si>
  <si>
    <t>1M90R1210G</t>
  </si>
  <si>
    <t>1M90R1211G</t>
  </si>
  <si>
    <t>1MX12G</t>
  </si>
  <si>
    <t>1MEX05G</t>
  </si>
  <si>
    <t>1MEX06G</t>
  </si>
  <si>
    <t>1MEX07G</t>
  </si>
  <si>
    <t>1MCP0101G</t>
  </si>
  <si>
    <t>1MCP0202G</t>
  </si>
  <si>
    <t>1MBSH0301G</t>
  </si>
  <si>
    <t>1MBSH0302G</t>
  </si>
  <si>
    <t>1MBSH0201G</t>
  </si>
  <si>
    <t>1MBSH0401G</t>
  </si>
  <si>
    <t>1MBSH0501G</t>
  </si>
  <si>
    <t>1MBSH0502G</t>
  </si>
  <si>
    <t>1MBSH0503G</t>
  </si>
  <si>
    <t>1MBSH0601G</t>
  </si>
  <si>
    <t>1MBSH0602G</t>
  </si>
  <si>
    <t>1MBSH0603G</t>
  </si>
  <si>
    <t>1MBSH0702G</t>
  </si>
  <si>
    <t>1MBSH0703G</t>
  </si>
  <si>
    <t>1MBSH0802G</t>
  </si>
  <si>
    <t>1MBSH0803G</t>
  </si>
  <si>
    <t>1MBSH0902G</t>
  </si>
  <si>
    <t>1MBSH0903G</t>
  </si>
  <si>
    <t>1MBSH1004G</t>
  </si>
  <si>
    <t>1MBSH1005G</t>
  </si>
  <si>
    <t>1MBSH1006G</t>
  </si>
  <si>
    <t>1MBSH1105G</t>
  </si>
  <si>
    <t>1MBSH1206G</t>
  </si>
  <si>
    <t>1MBSH1411G</t>
  </si>
  <si>
    <t>1MBSH1412G</t>
  </si>
  <si>
    <t>1MBSH1413G</t>
  </si>
  <si>
    <t>1MX01G</t>
  </si>
  <si>
    <t>1MX02G</t>
  </si>
  <si>
    <t>1MX03G</t>
  </si>
  <si>
    <t>1MPLG01G</t>
  </si>
  <si>
    <t>1MPLG02G</t>
  </si>
  <si>
    <t>1MK01G</t>
  </si>
  <si>
    <t>1MK03G</t>
  </si>
  <si>
    <t>1MK02G</t>
  </si>
  <si>
    <t>1MK14G</t>
  </si>
  <si>
    <t>PL2018-1</t>
  </si>
  <si>
    <t>Pricing</t>
  </si>
  <si>
    <t>1NBR0101</t>
  </si>
  <si>
    <t>1/8 X CLS</t>
  </si>
  <si>
    <t>Red Brass Seamless Nipple</t>
  </si>
  <si>
    <t>642557100019</t>
  </si>
  <si>
    <t>1NBR0108</t>
  </si>
  <si>
    <t>1/8 X 1-1/2</t>
  </si>
  <si>
    <t>642557100057</t>
  </si>
  <si>
    <t>1NBR0109</t>
  </si>
  <si>
    <t>1/8 X 2</t>
  </si>
  <si>
    <t>642557100064</t>
  </si>
  <si>
    <t>1NBR0110</t>
  </si>
  <si>
    <t>1/8 X 2-1/2</t>
  </si>
  <si>
    <t>642557100071</t>
  </si>
  <si>
    <t>1NBR0111</t>
  </si>
  <si>
    <t>1/8 X 3</t>
  </si>
  <si>
    <t>642557100088</t>
  </si>
  <si>
    <t>1NBR0111-5</t>
  </si>
  <si>
    <t>1/8 X 3-1/2</t>
  </si>
  <si>
    <t>642557100095</t>
  </si>
  <si>
    <t>1NBR0112</t>
  </si>
  <si>
    <t>1/8 X 4</t>
  </si>
  <si>
    <t>642557100101</t>
  </si>
  <si>
    <t>1NBR0112-5</t>
  </si>
  <si>
    <t>1/8 X 4-1/2</t>
  </si>
  <si>
    <t>642557100118</t>
  </si>
  <si>
    <t>1NBR0113</t>
  </si>
  <si>
    <t>1/8 X 5</t>
  </si>
  <si>
    <t>642557100132</t>
  </si>
  <si>
    <t>1NBR0113-5</t>
  </si>
  <si>
    <t>1/8 X 5-1/2</t>
  </si>
  <si>
    <t>642557100156</t>
  </si>
  <si>
    <t>1NBR0114</t>
  </si>
  <si>
    <t>1/8 X 6</t>
  </si>
  <si>
    <t>642557100163</t>
  </si>
  <si>
    <t>1NBR01147</t>
  </si>
  <si>
    <t>1/8 X 7</t>
  </si>
  <si>
    <t>642557100194</t>
  </si>
  <si>
    <t>1NBR0115</t>
  </si>
  <si>
    <t>1/8 X 8</t>
  </si>
  <si>
    <t>642557100224</t>
  </si>
  <si>
    <t>1NBR0116</t>
  </si>
  <si>
    <t>1/8 X 9</t>
  </si>
  <si>
    <t>642557100231</t>
  </si>
  <si>
    <t>1NBR0117</t>
  </si>
  <si>
    <t>1/8 X 10</t>
  </si>
  <si>
    <t>642557100255</t>
  </si>
  <si>
    <t>1NBR0118</t>
  </si>
  <si>
    <t>1/8 X 11</t>
  </si>
  <si>
    <t>642557100279</t>
  </si>
  <si>
    <t>1NBR0119</t>
  </si>
  <si>
    <t>1/8 X 12</t>
  </si>
  <si>
    <t>642557100286</t>
  </si>
  <si>
    <t>1NBR0201</t>
  </si>
  <si>
    <t>1/4 X CLS</t>
  </si>
  <si>
    <t>642557100408</t>
  </si>
  <si>
    <t>1NBR0208</t>
  </si>
  <si>
    <t>1/4 X 1-1/2</t>
  </si>
  <si>
    <t>642557100439</t>
  </si>
  <si>
    <t>1NBR0209</t>
  </si>
  <si>
    <t>1/4 X 2</t>
  </si>
  <si>
    <t>642557100453</t>
  </si>
  <si>
    <t>1NBR0210</t>
  </si>
  <si>
    <t>1/4 X 2-1/2</t>
  </si>
  <si>
    <t>642557100477</t>
  </si>
  <si>
    <t>1NBR0211</t>
  </si>
  <si>
    <t>1/4 X 3</t>
  </si>
  <si>
    <t>642557100484</t>
  </si>
  <si>
    <t>1NBR0211-5</t>
  </si>
  <si>
    <t>1/4 X 3-1/2</t>
  </si>
  <si>
    <t>642557100507</t>
  </si>
  <si>
    <t>1NBR0212</t>
  </si>
  <si>
    <t>1/4 X 4</t>
  </si>
  <si>
    <t>642557100514</t>
  </si>
  <si>
    <t>1NBR0212-5</t>
  </si>
  <si>
    <t>1/4 X 4-1/2</t>
  </si>
  <si>
    <t>642557100545</t>
  </si>
  <si>
    <t>1NBR0213</t>
  </si>
  <si>
    <t>1/4 X 5</t>
  </si>
  <si>
    <t>642557100552</t>
  </si>
  <si>
    <t>1NBR0213-5</t>
  </si>
  <si>
    <t>1/4 X 5-1/2</t>
  </si>
  <si>
    <t>642557100576</t>
  </si>
  <si>
    <t>1NBR0214</t>
  </si>
  <si>
    <t>1/4 X 6</t>
  </si>
  <si>
    <t>642557100583</t>
  </si>
  <si>
    <t>1NBR02147</t>
  </si>
  <si>
    <t>1/4 X 7</t>
  </si>
  <si>
    <t>642557100637</t>
  </si>
  <si>
    <t>1NBR0215</t>
  </si>
  <si>
    <t>1/4 X 8</t>
  </si>
  <si>
    <t>642557100651</t>
  </si>
  <si>
    <t>1NBR0216</t>
  </si>
  <si>
    <t>1/4 X 9</t>
  </si>
  <si>
    <t>642557100668</t>
  </si>
  <si>
    <t>1NBR0217</t>
  </si>
  <si>
    <t>1/4 X 10</t>
  </si>
  <si>
    <t>642557100682</t>
  </si>
  <si>
    <t>1NBR0218</t>
  </si>
  <si>
    <t>1/4 X 11</t>
  </si>
  <si>
    <t>642557100699</t>
  </si>
  <si>
    <t>1NBR0219</t>
  </si>
  <si>
    <t>1/4 X 12</t>
  </si>
  <si>
    <t>642557100712</t>
  </si>
  <si>
    <t>1NBR0301</t>
  </si>
  <si>
    <t>3/8 X CLS</t>
  </si>
  <si>
    <t>642557100842</t>
  </si>
  <si>
    <t>1NBR0308</t>
  </si>
  <si>
    <t>3/8 X 1-1/2</t>
  </si>
  <si>
    <t>642557100897</t>
  </si>
  <si>
    <t>1NBR0309</t>
  </si>
  <si>
    <t>3/8 X 2</t>
  </si>
  <si>
    <t>642557100927</t>
  </si>
  <si>
    <t>1NBR0310</t>
  </si>
  <si>
    <t>3/8 X 2-1/2</t>
  </si>
  <si>
    <t>642557100941</t>
  </si>
  <si>
    <t>1NBR0311</t>
  </si>
  <si>
    <t>3/8 X 3</t>
  </si>
  <si>
    <t>642557100989</t>
  </si>
  <si>
    <t>1NBR0311-5</t>
  </si>
  <si>
    <t>3/8 X 3-1/2</t>
  </si>
  <si>
    <t>642557101023</t>
  </si>
  <si>
    <t>1NBR0312</t>
  </si>
  <si>
    <t>3/8 X 4</t>
  </si>
  <si>
    <t>642557101047</t>
  </si>
  <si>
    <t>1NBR0312-5</t>
  </si>
  <si>
    <t>3/8 X 4-1/2</t>
  </si>
  <si>
    <t>642557101061</t>
  </si>
  <si>
    <t>1NBR0313</t>
  </si>
  <si>
    <t>3/8 X 5</t>
  </si>
  <si>
    <t>642557101092</t>
  </si>
  <si>
    <t>1NBR0313-5</t>
  </si>
  <si>
    <t>3/8 X 5-1/2</t>
  </si>
  <si>
    <t>642557101122</t>
  </si>
  <si>
    <t>1NBR0314</t>
  </si>
  <si>
    <t>3/8 X 6</t>
  </si>
  <si>
    <t>642557101153</t>
  </si>
  <si>
    <t>1NBR03147</t>
  </si>
  <si>
    <t>3/8 X 7</t>
  </si>
  <si>
    <t>642557101184</t>
  </si>
  <si>
    <t>1NBR0315</t>
  </si>
  <si>
    <t>3/8 X 8</t>
  </si>
  <si>
    <t>642557101214</t>
  </si>
  <si>
    <t>1NBR0316</t>
  </si>
  <si>
    <t>3/8 X 9</t>
  </si>
  <si>
    <t>642557101238</t>
  </si>
  <si>
    <t>1NBR0317</t>
  </si>
  <si>
    <t>3/8 X 10</t>
  </si>
  <si>
    <t>642557101252</t>
  </si>
  <si>
    <t>1NBR0318</t>
  </si>
  <si>
    <t>3/8 X 11</t>
  </si>
  <si>
    <t>642557101269</t>
  </si>
  <si>
    <t>1NBR0319</t>
  </si>
  <si>
    <t>3/8 X 12</t>
  </si>
  <si>
    <t>642557101283</t>
  </si>
  <si>
    <t>1NBR0401</t>
  </si>
  <si>
    <t>1/2 X CLS</t>
  </si>
  <si>
    <t>642557102747</t>
  </si>
  <si>
    <t>1NBR0408</t>
  </si>
  <si>
    <t>1/2 X 1-1/2</t>
  </si>
  <si>
    <t>642557102778</t>
  </si>
  <si>
    <t>1NBR0409</t>
  </si>
  <si>
    <t>1/2 X 2</t>
  </si>
  <si>
    <t>642557102853</t>
  </si>
  <si>
    <t>1NBR0410</t>
  </si>
  <si>
    <t>1/2 X 2-1/2</t>
  </si>
  <si>
    <t>642557102907</t>
  </si>
  <si>
    <t>1NBR0411</t>
  </si>
  <si>
    <t>1/2 X 3</t>
  </si>
  <si>
    <t>642557102945</t>
  </si>
  <si>
    <t>1NBR0411-5</t>
  </si>
  <si>
    <t>1/2 X 3-1/2</t>
  </si>
  <si>
    <t>642557102976</t>
  </si>
  <si>
    <t>1NBR0412</t>
  </si>
  <si>
    <t>1/2 X 4</t>
  </si>
  <si>
    <t>642557103003</t>
  </si>
  <si>
    <t>1NBR0412-5</t>
  </si>
  <si>
    <t>1/2 X 4-1/2</t>
  </si>
  <si>
    <t>642557103041</t>
  </si>
  <si>
    <t>1NBR0413</t>
  </si>
  <si>
    <t>1/2 X 5</t>
  </si>
  <si>
    <t>642557103089</t>
  </si>
  <si>
    <t>1NBR0413-5</t>
  </si>
  <si>
    <t>1/2 X 5-1/2</t>
  </si>
  <si>
    <t>642557103126</t>
  </si>
  <si>
    <t>1NBR0414</t>
  </si>
  <si>
    <t>1/2 X 6</t>
  </si>
  <si>
    <t>642557103140</t>
  </si>
  <si>
    <t>1NBR04147</t>
  </si>
  <si>
    <t>1/2 X 7</t>
  </si>
  <si>
    <t>642557103195</t>
  </si>
  <si>
    <t>1NBR0415</t>
  </si>
  <si>
    <t>1/2 X 8</t>
  </si>
  <si>
    <t>642557103225</t>
  </si>
  <si>
    <t>1NBR0416</t>
  </si>
  <si>
    <t>1/2 X 9</t>
  </si>
  <si>
    <t>642557103270</t>
  </si>
  <si>
    <t>1NBR0417</t>
  </si>
  <si>
    <t>1/2 X 10</t>
  </si>
  <si>
    <t>642557103324</t>
  </si>
  <si>
    <t>1NBR0418</t>
  </si>
  <si>
    <t>1/2 X 11</t>
  </si>
  <si>
    <t>642557103362</t>
  </si>
  <si>
    <t>1NBR0419</t>
  </si>
  <si>
    <t>1/2 X 12</t>
  </si>
  <si>
    <t>642557103393</t>
  </si>
  <si>
    <t>1NBR0501</t>
  </si>
  <si>
    <t>3/4 X CLS</t>
  </si>
  <si>
    <t>642557103935</t>
  </si>
  <si>
    <t>1NBR0508</t>
  </si>
  <si>
    <t>3/4 X 1-1/2</t>
  </si>
  <si>
    <t>642557103942</t>
  </si>
  <si>
    <t>1NBR0509</t>
  </si>
  <si>
    <t>3/4 X 2</t>
  </si>
  <si>
    <t>642557104000</t>
  </si>
  <si>
    <t>1NBR0510</t>
  </si>
  <si>
    <t>3/4 X 2-1/2</t>
  </si>
  <si>
    <t>642557104079</t>
  </si>
  <si>
    <t>1NBR0511</t>
  </si>
  <si>
    <t>3/4 X 3</t>
  </si>
  <si>
    <t>642557104123</t>
  </si>
  <si>
    <t>1NBR0511-5</t>
  </si>
  <si>
    <t>3/4 X 3-1/2</t>
  </si>
  <si>
    <t>642557104178</t>
  </si>
  <si>
    <t>1NBR0512</t>
  </si>
  <si>
    <t>3/4 X 4</t>
  </si>
  <si>
    <t>642557104208</t>
  </si>
  <si>
    <t>1NBR0512-5</t>
  </si>
  <si>
    <t>3/4 X 4-1/2</t>
  </si>
  <si>
    <t>642557104253</t>
  </si>
  <si>
    <t>1NBR0513</t>
  </si>
  <si>
    <t>3/4 X 5</t>
  </si>
  <si>
    <t>642557104291</t>
  </si>
  <si>
    <t>1NBR0513-5</t>
  </si>
  <si>
    <t>3/4 X 5-1/2</t>
  </si>
  <si>
    <t>642557104338</t>
  </si>
  <si>
    <t>1NBR0514</t>
  </si>
  <si>
    <t>3/4 X 6</t>
  </si>
  <si>
    <t>642557104383</t>
  </si>
  <si>
    <t>1NBR05147</t>
  </si>
  <si>
    <t>3/4 X 7</t>
  </si>
  <si>
    <t>642557104444</t>
  </si>
  <si>
    <t>1NBR0515</t>
  </si>
  <si>
    <t>3/4 X 8</t>
  </si>
  <si>
    <t>642557104499</t>
  </si>
  <si>
    <t>1NBR0516</t>
  </si>
  <si>
    <t>3/4 X 9</t>
  </si>
  <si>
    <t>642557104543</t>
  </si>
  <si>
    <t>1NBR0517</t>
  </si>
  <si>
    <t>3/4 X 10</t>
  </si>
  <si>
    <t>642557104581</t>
  </si>
  <si>
    <t>1NBR0518</t>
  </si>
  <si>
    <t>3/4 X 11</t>
  </si>
  <si>
    <t>642557104604</t>
  </si>
  <si>
    <t>1NBR0519</t>
  </si>
  <si>
    <t>3/4 X 12</t>
  </si>
  <si>
    <t>642557104642</t>
  </si>
  <si>
    <t>1NBR0601</t>
  </si>
  <si>
    <t>1 X CLS</t>
  </si>
  <si>
    <t>642557105144</t>
  </si>
  <si>
    <t>1NBR0609</t>
  </si>
  <si>
    <t>1 X 2</t>
  </si>
  <si>
    <t>642557105168</t>
  </si>
  <si>
    <t>1NBR0610</t>
  </si>
  <si>
    <t>1 X 2-1/2</t>
  </si>
  <si>
    <t>642557105182</t>
  </si>
  <si>
    <t>1NBR0611</t>
  </si>
  <si>
    <t>1 X 3</t>
  </si>
  <si>
    <t>642557105205</t>
  </si>
  <si>
    <t>1NBR0611-5</t>
  </si>
  <si>
    <t>1 X 3-1/2</t>
  </si>
  <si>
    <t>642557105236</t>
  </si>
  <si>
    <t>1NBR0612</t>
  </si>
  <si>
    <t>1 X 4</t>
  </si>
  <si>
    <t>642557105274</t>
  </si>
  <si>
    <t>1NBR0612-5</t>
  </si>
  <si>
    <t>1 X 4 1/2</t>
  </si>
  <si>
    <t>642557105298</t>
  </si>
  <si>
    <t>1NBR0613</t>
  </si>
  <si>
    <t>1 X 5</t>
  </si>
  <si>
    <t>642557105335</t>
  </si>
  <si>
    <t>1NBR0613-5</t>
  </si>
  <si>
    <t>1 X 5-1/2</t>
  </si>
  <si>
    <t>642557105359</t>
  </si>
  <si>
    <t>1NBR0614</t>
  </si>
  <si>
    <t>1 X 6</t>
  </si>
  <si>
    <t>642557105373</t>
  </si>
  <si>
    <t>1NBR06147</t>
  </si>
  <si>
    <t>1 X 7</t>
  </si>
  <si>
    <t>642557105403</t>
  </si>
  <si>
    <t>1NBR0615</t>
  </si>
  <si>
    <t>1 X 8</t>
  </si>
  <si>
    <t>642557105434</t>
  </si>
  <si>
    <t>1NBR0616</t>
  </si>
  <si>
    <t>1 X 9</t>
  </si>
  <si>
    <t>642557105472</t>
  </si>
  <si>
    <t>1NBR0617</t>
  </si>
  <si>
    <t>1 X 10</t>
  </si>
  <si>
    <t>642557105496</t>
  </si>
  <si>
    <t>1NBR0618</t>
  </si>
  <si>
    <t>1 X 11</t>
  </si>
  <si>
    <t>642557105526</t>
  </si>
  <si>
    <t>1NBR0619</t>
  </si>
  <si>
    <t>1 X 12</t>
  </si>
  <si>
    <t>642557105557</t>
  </si>
  <si>
    <t>1NBR0701</t>
  </si>
  <si>
    <t>1-1/4 X CLS</t>
  </si>
  <si>
    <t>642557106035</t>
  </si>
  <si>
    <t>1NBR0709</t>
  </si>
  <si>
    <t>1-1/4 X 2</t>
  </si>
  <si>
    <t>642557106042</t>
  </si>
  <si>
    <t>1NBR0710</t>
  </si>
  <si>
    <t>1-1/4 X 2-1/2</t>
  </si>
  <si>
    <t>642557106066</t>
  </si>
  <si>
    <t>1NBR0711</t>
  </si>
  <si>
    <t>1-1/4 X 3</t>
  </si>
  <si>
    <t>642557106097</t>
  </si>
  <si>
    <t>1NBR0711-5</t>
  </si>
  <si>
    <t>1-1/4 X 3-1/2</t>
  </si>
  <si>
    <t>642557106127</t>
  </si>
  <si>
    <t>1NBR0712</t>
  </si>
  <si>
    <t>1-1/4 X 4</t>
  </si>
  <si>
    <t>642557106165</t>
  </si>
  <si>
    <t>1NBR0712-5</t>
  </si>
  <si>
    <t>1-1/4 X 4-1/2</t>
  </si>
  <si>
    <t>642557106189</t>
  </si>
  <si>
    <t>1NBR0713</t>
  </si>
  <si>
    <t>1-1/4 X 5</t>
  </si>
  <si>
    <t>642557106202</t>
  </si>
  <si>
    <t>1NBR0713-5</t>
  </si>
  <si>
    <t>1-1/4 X 5-1/2</t>
  </si>
  <si>
    <t>642557106226</t>
  </si>
  <si>
    <t>1NBR0714</t>
  </si>
  <si>
    <t>1-1/4 X 6</t>
  </si>
  <si>
    <t>642557106240</t>
  </si>
  <si>
    <t>1NBR07147</t>
  </si>
  <si>
    <t>1-1/4 X 7</t>
  </si>
  <si>
    <t>642557106264</t>
  </si>
  <si>
    <t>1NBR0715</t>
  </si>
  <si>
    <t>1-1/4 X 8</t>
  </si>
  <si>
    <t>642557106295</t>
  </si>
  <si>
    <t>1NBR0716</t>
  </si>
  <si>
    <t>1-1/4 X 9</t>
  </si>
  <si>
    <t>642557106325</t>
  </si>
  <si>
    <t>1NBR0717</t>
  </si>
  <si>
    <t>1-1/4 X 10</t>
  </si>
  <si>
    <t>642557106349</t>
  </si>
  <si>
    <t>1NBR0718</t>
  </si>
  <si>
    <t>1-1/4 X 11</t>
  </si>
  <si>
    <t>642557106363</t>
  </si>
  <si>
    <t>1NBR0719</t>
  </si>
  <si>
    <t>1-1/4 X 12</t>
  </si>
  <si>
    <t>642557106370</t>
  </si>
  <si>
    <t>1NBR0801</t>
  </si>
  <si>
    <t>1-1/2 X CLS</t>
  </si>
  <si>
    <t>642557106684</t>
  </si>
  <si>
    <t>1NBR0809</t>
  </si>
  <si>
    <t>1-1/2 X 2</t>
  </si>
  <si>
    <t>642557106691</t>
  </si>
  <si>
    <t>1NBR0810</t>
  </si>
  <si>
    <t>1-1/2 X 2-1/2</t>
  </si>
  <si>
    <t>642557106738</t>
  </si>
  <si>
    <t>1NBR0811</t>
  </si>
  <si>
    <t>1-1/2 X 3</t>
  </si>
  <si>
    <t>642557106776</t>
  </si>
  <si>
    <t>1NBR0811-5</t>
  </si>
  <si>
    <t>1-1/2 X 3-1/2</t>
  </si>
  <si>
    <t>642557106790</t>
  </si>
  <si>
    <t>1NBR0812</t>
  </si>
  <si>
    <t>1-1/2 X 4</t>
  </si>
  <si>
    <t>642557106813</t>
  </si>
  <si>
    <t>1NBR0812-5</t>
  </si>
  <si>
    <t>1-1/2 X 4-1/2</t>
  </si>
  <si>
    <t>642557106837</t>
  </si>
  <si>
    <t>1NBR0813</t>
  </si>
  <si>
    <t>1-1/2 X 5</t>
  </si>
  <si>
    <t>642557106868</t>
  </si>
  <si>
    <t>1NBR0813-5</t>
  </si>
  <si>
    <t>1-1/2 X 5-1/2</t>
  </si>
  <si>
    <t>642557106875</t>
  </si>
  <si>
    <t>1NBR0814</t>
  </si>
  <si>
    <t>1-1/2 X 6</t>
  </si>
  <si>
    <t>642557106899</t>
  </si>
  <si>
    <t>1NBR08147</t>
  </si>
  <si>
    <t>1-1/2 X 7</t>
  </si>
  <si>
    <t>642557106929</t>
  </si>
  <si>
    <t>1NBR0815</t>
  </si>
  <si>
    <t>1-1/2 X 8</t>
  </si>
  <si>
    <t>642557106967</t>
  </si>
  <si>
    <t>1NBR0816</t>
  </si>
  <si>
    <t>1-1/2 X 9</t>
  </si>
  <si>
    <t>642557106974</t>
  </si>
  <si>
    <t>1NBR0817</t>
  </si>
  <si>
    <t>1-1/2 X 10</t>
  </si>
  <si>
    <t>642557106981</t>
  </si>
  <si>
    <t>1NBR0818</t>
  </si>
  <si>
    <t>1-1/2 X 11</t>
  </si>
  <si>
    <t>642557107001</t>
  </si>
  <si>
    <t>1NBR0819</t>
  </si>
  <si>
    <t>1-1/2 X 12</t>
  </si>
  <si>
    <t>642557107018</t>
  </si>
  <si>
    <t>1NBR0901</t>
  </si>
  <si>
    <t>2 X CLOSE</t>
  </si>
  <si>
    <t>642557107391</t>
  </si>
  <si>
    <t>1NBR0910</t>
  </si>
  <si>
    <t>2 X 2-1/2</t>
  </si>
  <si>
    <t>642557107407</t>
  </si>
  <si>
    <t>1NBR0911</t>
  </si>
  <si>
    <t>2 X 3</t>
  </si>
  <si>
    <t>642557107421</t>
  </si>
  <si>
    <t>1NBR0911-5</t>
  </si>
  <si>
    <t>2 X 3-1/2</t>
  </si>
  <si>
    <t>642557107445</t>
  </si>
  <si>
    <t>1NBR0912</t>
  </si>
  <si>
    <t>2 X 4</t>
  </si>
  <si>
    <t>642557107483</t>
  </si>
  <si>
    <t>1NBR0912-5</t>
  </si>
  <si>
    <t>2 X 4-1/2</t>
  </si>
  <si>
    <t>642557107506</t>
  </si>
  <si>
    <t>1NBR0913</t>
  </si>
  <si>
    <t>2 X 5</t>
  </si>
  <si>
    <t>642557107520</t>
  </si>
  <si>
    <t>1NBR0913-5</t>
  </si>
  <si>
    <t xml:space="preserve">2 X 5-1/2 </t>
  </si>
  <si>
    <t>642557107537</t>
  </si>
  <si>
    <t>1NBR0914</t>
  </si>
  <si>
    <t>2 X 6</t>
  </si>
  <si>
    <t>642557107551</t>
  </si>
  <si>
    <t>1NBR09147</t>
  </si>
  <si>
    <t>642557107582</t>
  </si>
  <si>
    <t>1NBR0915</t>
  </si>
  <si>
    <t>2 X 8</t>
  </si>
  <si>
    <t>642557107612</t>
  </si>
  <si>
    <t>1NBR0916</t>
  </si>
  <si>
    <t>642557107643</t>
  </si>
  <si>
    <t>1NBR0917</t>
  </si>
  <si>
    <t>2 X 10</t>
  </si>
  <si>
    <t>642557107667</t>
  </si>
  <si>
    <t>1NBR0918</t>
  </si>
  <si>
    <t>642557107674</t>
  </si>
  <si>
    <t>1NBR0919</t>
  </si>
  <si>
    <t>2 X 12</t>
  </si>
  <si>
    <t>642557107698</t>
  </si>
  <si>
    <t>1NBR1001</t>
  </si>
  <si>
    <t>2-1/2 X CLOSE</t>
  </si>
  <si>
    <t>642557101474</t>
  </si>
  <si>
    <t>1NBR1011</t>
  </si>
  <si>
    <t>2-1/2 X 3</t>
  </si>
  <si>
    <t>642557101481</t>
  </si>
  <si>
    <t>1NBR1011-5</t>
  </si>
  <si>
    <t>2-1/2 X 3-1/2</t>
  </si>
  <si>
    <t>642557101504</t>
  </si>
  <si>
    <t>1NBR1012</t>
  </si>
  <si>
    <t>2-1/2 X 4</t>
  </si>
  <si>
    <t>642557101535</t>
  </si>
  <si>
    <t>1NBR1012-5</t>
  </si>
  <si>
    <t>2-1/2 X 4-1/2</t>
  </si>
  <si>
    <t>642557101542</t>
  </si>
  <si>
    <t>1NBR1013</t>
  </si>
  <si>
    <t>2-1/2 X 5</t>
  </si>
  <si>
    <t>642557101559</t>
  </si>
  <si>
    <t>1NBR1013-5</t>
  </si>
  <si>
    <t>2-1/2 X 5-1/2</t>
  </si>
  <si>
    <t>642557101566</t>
  </si>
  <si>
    <t>1NBR1014</t>
  </si>
  <si>
    <t>2-1/2 X 6</t>
  </si>
  <si>
    <t>642557101573</t>
  </si>
  <si>
    <t>1NBR10147</t>
  </si>
  <si>
    <t>2-1/2 X 7</t>
  </si>
  <si>
    <t>642557101597</t>
  </si>
  <si>
    <t>1NBR1015</t>
  </si>
  <si>
    <t>2-1/2 X 8</t>
  </si>
  <si>
    <t>642557101603</t>
  </si>
  <si>
    <t>1NBR1016</t>
  </si>
  <si>
    <t>2-1/2 X 9</t>
  </si>
  <si>
    <t>642557101627</t>
  </si>
  <si>
    <t>1NBR1017</t>
  </si>
  <si>
    <t>2-1/2 X 10</t>
  </si>
  <si>
    <t>642557101634</t>
  </si>
  <si>
    <t>1NBR1018</t>
  </si>
  <si>
    <t>2-1/2 X 11</t>
  </si>
  <si>
    <t>642557101641</t>
  </si>
  <si>
    <t>1NBR1019</t>
  </si>
  <si>
    <t>2-1/2 X 12</t>
  </si>
  <si>
    <t>642557101672</t>
  </si>
  <si>
    <t>1NBR1101</t>
  </si>
  <si>
    <t>3 X CLS</t>
  </si>
  <si>
    <t>642557101825</t>
  </si>
  <si>
    <t>1NBR1111</t>
  </si>
  <si>
    <t>3 X 3</t>
  </si>
  <si>
    <t>642557101832</t>
  </si>
  <si>
    <t>1NBR1111-5</t>
  </si>
  <si>
    <t>3 X 3-1/2</t>
  </si>
  <si>
    <t>642557101849</t>
  </si>
  <si>
    <t>1NBR1112</t>
  </si>
  <si>
    <t>3 X 4</t>
  </si>
  <si>
    <t>642557101856</t>
  </si>
  <si>
    <t>1NBR1112-5</t>
  </si>
  <si>
    <t>3 X 4-1/2</t>
  </si>
  <si>
    <t>642557101863</t>
  </si>
  <si>
    <t>1NBR1113</t>
  </si>
  <si>
    <t>3 X 5</t>
  </si>
  <si>
    <t>642557101870</t>
  </si>
  <si>
    <t>1NBR1113-5</t>
  </si>
  <si>
    <t>3 X 5-1/2</t>
  </si>
  <si>
    <t>642557101894</t>
  </si>
  <si>
    <t>1NBR1114</t>
  </si>
  <si>
    <t>3 X 6</t>
  </si>
  <si>
    <t>642557101900</t>
  </si>
  <si>
    <t>1NBR11147</t>
  </si>
  <si>
    <t>3 X 7</t>
  </si>
  <si>
    <t>642557101924</t>
  </si>
  <si>
    <t>1NBR1115</t>
  </si>
  <si>
    <t>3 X 8</t>
  </si>
  <si>
    <t>642557101948</t>
  </si>
  <si>
    <t>1NBR1116</t>
  </si>
  <si>
    <t>642557101962</t>
  </si>
  <si>
    <t>1NBR1117</t>
  </si>
  <si>
    <t>3 X 10</t>
  </si>
  <si>
    <t>642557101979</t>
  </si>
  <si>
    <t>1NBR1118</t>
  </si>
  <si>
    <t>642557101986</t>
  </si>
  <si>
    <t>1NBR1119</t>
  </si>
  <si>
    <t>3 X 12</t>
  </si>
  <si>
    <t>642557102006</t>
  </si>
  <si>
    <t>1NBR1201</t>
  </si>
  <si>
    <t>4 X CLS</t>
  </si>
  <si>
    <t>642557102310</t>
  </si>
  <si>
    <t>1NBR1212</t>
  </si>
  <si>
    <t>4 X 4</t>
  </si>
  <si>
    <t>642557102341</t>
  </si>
  <si>
    <t>1NBR1212-5</t>
  </si>
  <si>
    <t>4 X 4-1/2</t>
  </si>
  <si>
    <t>642557102358</t>
  </si>
  <si>
    <t>1NBR1213</t>
  </si>
  <si>
    <t>4 X 5</t>
  </si>
  <si>
    <t>642557102365</t>
  </si>
  <si>
    <t>1NBR1213-5</t>
  </si>
  <si>
    <t>4 X 5-1/2</t>
  </si>
  <si>
    <t>642557102372</t>
  </si>
  <si>
    <t>1NBR1214</t>
  </si>
  <si>
    <t>4 X 6</t>
  </si>
  <si>
    <t>642557102389</t>
  </si>
  <si>
    <t>1NBR12147</t>
  </si>
  <si>
    <t xml:space="preserve">4 X 7 </t>
  </si>
  <si>
    <t>642557102396</t>
  </si>
  <si>
    <t>1NBR1215</t>
  </si>
  <si>
    <t>4 X 8</t>
  </si>
  <si>
    <t>642557102402</t>
  </si>
  <si>
    <t>1NBR1216</t>
  </si>
  <si>
    <t>4 X 9</t>
  </si>
  <si>
    <t>642557111886</t>
  </si>
  <si>
    <t>1NBR1217</t>
  </si>
  <si>
    <t>4 X 10</t>
  </si>
  <si>
    <t>642557102426</t>
  </si>
  <si>
    <t>1NBR1218</t>
  </si>
  <si>
    <t xml:space="preserve">4 X 11 </t>
  </si>
  <si>
    <t>642557111893</t>
  </si>
  <si>
    <t>1NBR1219</t>
  </si>
  <si>
    <t>4 X 12</t>
  </si>
  <si>
    <t>642557102440</t>
  </si>
  <si>
    <t>Red Brass Nipple</t>
  </si>
  <si>
    <t xml:space="preserve">Bronze Fittings </t>
  </si>
  <si>
    <t>1B90B0101</t>
  </si>
  <si>
    <t>IMP 90 DEG EL LEAD FREE</t>
  </si>
  <si>
    <t>1B90B0202</t>
  </si>
  <si>
    <t>1B90B0303</t>
  </si>
  <si>
    <t>1B90B0404</t>
  </si>
  <si>
    <t>1B90B0505</t>
  </si>
  <si>
    <t>1B90B0606</t>
  </si>
  <si>
    <t>1B90B0707</t>
  </si>
  <si>
    <t>1B90B0808</t>
  </si>
  <si>
    <t>1B90B0909</t>
  </si>
  <si>
    <t>1B90B1010</t>
  </si>
  <si>
    <t>1B90B1111</t>
  </si>
  <si>
    <t>1B90B1212</t>
  </si>
  <si>
    <t>1B90R0201</t>
  </si>
  <si>
    <t>1/4 X 1/8"</t>
  </si>
  <si>
    <t xml:space="preserve"> IMP  RED 90 DEG EL LEAD FREE </t>
  </si>
  <si>
    <t>1B90R0301</t>
  </si>
  <si>
    <t>3/8 X 1/8"</t>
  </si>
  <si>
    <t>1B90R0302</t>
  </si>
  <si>
    <t>3/8 X 1/4"</t>
  </si>
  <si>
    <t>1B90R0402</t>
  </si>
  <si>
    <t>1/2 X 1/4"</t>
  </si>
  <si>
    <t>1B90R0403</t>
  </si>
  <si>
    <t>1/2 X 3/8"</t>
  </si>
  <si>
    <t>1B90R0503</t>
  </si>
  <si>
    <t>3/4 X 3/8"</t>
  </si>
  <si>
    <t>1B90R0504</t>
  </si>
  <si>
    <t>3/4 X 1/2"</t>
  </si>
  <si>
    <t>1B90R0602</t>
  </si>
  <si>
    <t>1 X 1/4 "</t>
  </si>
  <si>
    <t>1B90R0604</t>
  </si>
  <si>
    <t>1 X 1/2"</t>
  </si>
  <si>
    <t>1B90R0605</t>
  </si>
  <si>
    <t>1 X 3/4"</t>
  </si>
  <si>
    <t>1B90R0704</t>
  </si>
  <si>
    <t>1-1/4 X 1/2"</t>
  </si>
  <si>
    <t>1B90R0705</t>
  </si>
  <si>
    <t>1-1/4X3/4"</t>
  </si>
  <si>
    <t>1B90R0706</t>
  </si>
  <si>
    <t>1-1/4 X 1"</t>
  </si>
  <si>
    <t>1B90R0804</t>
  </si>
  <si>
    <t>1-1/2 X 1/2"</t>
  </si>
  <si>
    <t>1B90R0805</t>
  </si>
  <si>
    <t>1-1/2 X 3/4"</t>
  </si>
  <si>
    <t>1B90R0806</t>
  </si>
  <si>
    <t>1-1/2 X 1"</t>
  </si>
  <si>
    <t>1B90R0807</t>
  </si>
  <si>
    <t>1-1/2X1-1/4"</t>
  </si>
  <si>
    <t>1B90R0905</t>
  </si>
  <si>
    <t>2 X 3/4"</t>
  </si>
  <si>
    <t>1B90R0906</t>
  </si>
  <si>
    <t>2 X 1 "</t>
  </si>
  <si>
    <t>1B90R0907</t>
  </si>
  <si>
    <t>2 X 1-1/4"</t>
  </si>
  <si>
    <t>1B90R0908</t>
  </si>
  <si>
    <t>2 X 1-1/2"</t>
  </si>
  <si>
    <t>1B90R1009</t>
  </si>
  <si>
    <t>2-1/2 X 2"</t>
  </si>
  <si>
    <t>1B90S0101</t>
  </si>
  <si>
    <t xml:space="preserve"> IMP 90 DEG ST EL  LEAD FREE </t>
  </si>
  <si>
    <t>1B90S0202</t>
  </si>
  <si>
    <t>1B90S0303</t>
  </si>
  <si>
    <t>1B90S0404</t>
  </si>
  <si>
    <t>1B90S0505</t>
  </si>
  <si>
    <t>1B90S0606</t>
  </si>
  <si>
    <t>1B90S0707</t>
  </si>
  <si>
    <t>1B90S0808</t>
  </si>
  <si>
    <t>1B90S0909</t>
  </si>
  <si>
    <t>1B90S1010</t>
  </si>
  <si>
    <t>1B90S1111</t>
  </si>
  <si>
    <t>1B90S1212</t>
  </si>
  <si>
    <t>1B45B0101</t>
  </si>
  <si>
    <t>IMP 45 DEG EL LEAD FREE</t>
  </si>
  <si>
    <t>1B45B0202</t>
  </si>
  <si>
    <t>1B45B0303</t>
  </si>
  <si>
    <t>1B45B0404</t>
  </si>
  <si>
    <t>1B45B0505</t>
  </si>
  <si>
    <t>1B45B0606</t>
  </si>
  <si>
    <t>1B45B0707</t>
  </si>
  <si>
    <t>1B45B0808</t>
  </si>
  <si>
    <t>1B45B0909</t>
  </si>
  <si>
    <t>1B45B1010</t>
  </si>
  <si>
    <t>1B45B1111</t>
  </si>
  <si>
    <t>1B45B1212</t>
  </si>
  <si>
    <t>1B45S0101</t>
  </si>
  <si>
    <t xml:space="preserve">IMP 45 ST EL LEAD FREE </t>
  </si>
  <si>
    <t>1B45S0202</t>
  </si>
  <si>
    <t>1B45S0303</t>
  </si>
  <si>
    <t>1B45S0404</t>
  </si>
  <si>
    <t>1B45S0505</t>
  </si>
  <si>
    <t>1B45S0707</t>
  </si>
  <si>
    <t>1B45S0808</t>
  </si>
  <si>
    <t>1B45S0909</t>
  </si>
  <si>
    <t>1BT010101</t>
  </si>
  <si>
    <t xml:space="preserve">IMP TEE LEAD FREE </t>
  </si>
  <si>
    <t>1BT020202</t>
  </si>
  <si>
    <t>1BT030303</t>
  </si>
  <si>
    <t>1BT040404</t>
  </si>
  <si>
    <t>1BT050505</t>
  </si>
  <si>
    <t>1BT060606</t>
  </si>
  <si>
    <t>1BT070707</t>
  </si>
  <si>
    <t>1BT080808</t>
  </si>
  <si>
    <t>1BT090909</t>
  </si>
  <si>
    <t>1BT101010</t>
  </si>
  <si>
    <t>1BT111111</t>
  </si>
  <si>
    <t>1BT121212</t>
  </si>
  <si>
    <t>1BT030302</t>
  </si>
  <si>
    <t>3/8 X 3/8 X 1/4</t>
  </si>
  <si>
    <t>1BT040402</t>
  </si>
  <si>
    <t>1/2 X 1/2 X 1/4</t>
  </si>
  <si>
    <t>1BT040403</t>
  </si>
  <si>
    <t>1/2 X 1/2 X 3/8</t>
  </si>
  <si>
    <t>1BT040405</t>
  </si>
  <si>
    <t>1/2 X 1/2 X 3/4</t>
  </si>
  <si>
    <t>1BT050404</t>
  </si>
  <si>
    <t>3/4 X 1/2 X 1/2</t>
  </si>
  <si>
    <t>1BT050405</t>
  </si>
  <si>
    <t>3/4 X 1/2 X 3/4</t>
  </si>
  <si>
    <t>1BT050502</t>
  </si>
  <si>
    <t>3/4 X 3/4 X 1/4</t>
  </si>
  <si>
    <t>1BT050504</t>
  </si>
  <si>
    <t>3/4 X 3/4 X 1/2</t>
  </si>
  <si>
    <t>1BT050506</t>
  </si>
  <si>
    <t>3/4X 3/4 X 1</t>
  </si>
  <si>
    <t>1BT060406</t>
  </si>
  <si>
    <t>1 X 1/2 X 1</t>
  </si>
  <si>
    <t>1BT060505</t>
  </si>
  <si>
    <t>1 X 3/4 X 3/4</t>
  </si>
  <si>
    <t>1BT060506</t>
  </si>
  <si>
    <t>1 X 3/4 X 1</t>
  </si>
  <si>
    <t>1BT060607</t>
  </si>
  <si>
    <t>1 X 1 X 1/4</t>
  </si>
  <si>
    <t>1BT060604</t>
  </si>
  <si>
    <t>1 X 1 X 1/2</t>
  </si>
  <si>
    <t>1BT060605</t>
  </si>
  <si>
    <t>1 X 1 X 3/4</t>
  </si>
  <si>
    <t>1BT070507</t>
  </si>
  <si>
    <t>1-1/4 X 3/4 X 1-1/4</t>
  </si>
  <si>
    <t>1BT070704</t>
  </si>
  <si>
    <t>1-1/4 X 1-1/4 X 1/2</t>
  </si>
  <si>
    <t>1BT070705</t>
  </si>
  <si>
    <t>1-1/4 X 1-1/4 X 3/4</t>
  </si>
  <si>
    <t>1BT070706</t>
  </si>
  <si>
    <t>1-1/4 X 1-1/4 X 1</t>
  </si>
  <si>
    <t>1BT080804</t>
  </si>
  <si>
    <t>1-1/2X1-1/2X1/2</t>
  </si>
  <si>
    <t>1BT080805</t>
  </si>
  <si>
    <t>1-1/2X1-1/2X3/4</t>
  </si>
  <si>
    <t>1BT080806</t>
  </si>
  <si>
    <t>1-1/2X 1-1/2 X 1</t>
  </si>
  <si>
    <t>1BT080807</t>
  </si>
  <si>
    <t>1-1/2X1-1/2X1-1/4</t>
  </si>
  <si>
    <t>1BT090904</t>
  </si>
  <si>
    <t>2 X 2 X 1/2</t>
  </si>
  <si>
    <t>1BT090905</t>
  </si>
  <si>
    <t>2 X 2 X 3/4</t>
  </si>
  <si>
    <t>1BT090906</t>
  </si>
  <si>
    <t>2 X 2 X 1</t>
  </si>
  <si>
    <t>1BT090907</t>
  </si>
  <si>
    <t>2 X 2 X1-1/4</t>
  </si>
  <si>
    <t>1BT090908</t>
  </si>
  <si>
    <t>2 X 2 X 1-1/2</t>
  </si>
  <si>
    <t>1BT101008</t>
  </si>
  <si>
    <t>2-1/2 X 2-1/2 X 1-1/2</t>
  </si>
  <si>
    <t>1BT101009</t>
  </si>
  <si>
    <t>2-1/2 X 2-1/2 X 2</t>
  </si>
  <si>
    <t>1BT111109</t>
  </si>
  <si>
    <t xml:space="preserve">3 X 3 X 2 </t>
  </si>
  <si>
    <t>1BT111110</t>
  </si>
  <si>
    <t xml:space="preserve">3 X 3 X 2-1/2 </t>
  </si>
  <si>
    <t>1BX02</t>
  </si>
  <si>
    <t>IMP CROSS LEAD FREE</t>
  </si>
  <si>
    <t>1BX03</t>
  </si>
  <si>
    <t>1BX04</t>
  </si>
  <si>
    <t>1BX05</t>
  </si>
  <si>
    <t>1BX06</t>
  </si>
  <si>
    <t>1BX07</t>
  </si>
  <si>
    <t>1BX08</t>
  </si>
  <si>
    <t>1BX09</t>
  </si>
  <si>
    <t>1BK01</t>
  </si>
  <si>
    <t>IMP CAP LEAD FREE</t>
  </si>
  <si>
    <t>1BK02</t>
  </si>
  <si>
    <t>1BK03</t>
  </si>
  <si>
    <t>1BK04</t>
  </si>
  <si>
    <t>1BK05</t>
  </si>
  <si>
    <t>1BK06</t>
  </si>
  <si>
    <t>1BK07</t>
  </si>
  <si>
    <t>1BK08</t>
  </si>
  <si>
    <t>1BK09</t>
  </si>
  <si>
    <t>1BK10</t>
  </si>
  <si>
    <t>1BK11</t>
  </si>
  <si>
    <t>1BK12</t>
  </si>
  <si>
    <t>1BCP0101</t>
  </si>
  <si>
    <t>IMP COUPLING LEAD FREE</t>
  </si>
  <si>
    <t>1BCP0202</t>
  </si>
  <si>
    <t>1BCP0303</t>
  </si>
  <si>
    <t>1BCP0404</t>
  </si>
  <si>
    <t>1BCP0505</t>
  </si>
  <si>
    <t>1BCP0606</t>
  </si>
  <si>
    <t>1BCP0707</t>
  </si>
  <si>
    <t>1BCP0808</t>
  </si>
  <si>
    <t>1BCP0909</t>
  </si>
  <si>
    <t>1BCP1010</t>
  </si>
  <si>
    <t>1BCP1111</t>
  </si>
  <si>
    <t>1BCP1212</t>
  </si>
  <si>
    <t>1BCR0201</t>
  </si>
  <si>
    <t>IMP REDUCING COUPLING</t>
  </si>
  <si>
    <t>1BCR0301</t>
  </si>
  <si>
    <t xml:space="preserve">IMP REDUCING COUPLING LEAD FREE </t>
  </si>
  <si>
    <t>1BCR0302</t>
  </si>
  <si>
    <t>1BCR0401</t>
  </si>
  <si>
    <t>1/2 X 1/8"</t>
  </si>
  <si>
    <t>1BCR0402</t>
  </si>
  <si>
    <t>1BCR0403</t>
  </si>
  <si>
    <t>1BCR0502</t>
  </si>
  <si>
    <t>3/4 X 1/4"</t>
  </si>
  <si>
    <t>1BCR0503</t>
  </si>
  <si>
    <t>1BCR0504</t>
  </si>
  <si>
    <t>1BCR0602</t>
  </si>
  <si>
    <t>1 X 1/4"</t>
  </si>
  <si>
    <t>1BCR0603</t>
  </si>
  <si>
    <t>1 X 3/8"</t>
  </si>
  <si>
    <t>1BCR0604</t>
  </si>
  <si>
    <t>1BCR0605</t>
  </si>
  <si>
    <t>1BCR0704</t>
  </si>
  <si>
    <t>1BCR0705</t>
  </si>
  <si>
    <t>1-1/4 X 3/4"</t>
  </si>
  <si>
    <t>1BCR0706</t>
  </si>
  <si>
    <t>1BCR0804</t>
  </si>
  <si>
    <t>1BCR0805</t>
  </si>
  <si>
    <t>1BCR0806</t>
  </si>
  <si>
    <t>1BCR0807</t>
  </si>
  <si>
    <t>1BCR0904</t>
  </si>
  <si>
    <t>2 X 1/2"</t>
  </si>
  <si>
    <t>1BCR0905</t>
  </si>
  <si>
    <t>1BCR0906</t>
  </si>
  <si>
    <t>2 X 1"</t>
  </si>
  <si>
    <t>1BCR0907</t>
  </si>
  <si>
    <t>1BCR0908</t>
  </si>
  <si>
    <t>1BCR1008</t>
  </si>
  <si>
    <t>2-1/2X1-1/2"</t>
  </si>
  <si>
    <t>1BCR1009</t>
  </si>
  <si>
    <t>1BCR1109</t>
  </si>
  <si>
    <t>3 X 2</t>
  </si>
  <si>
    <t>1BCR1110</t>
  </si>
  <si>
    <t>3 X 2-1/2</t>
  </si>
  <si>
    <t>1BCR1211</t>
  </si>
  <si>
    <t>4 X 3</t>
  </si>
  <si>
    <t>1BEX04</t>
  </si>
  <si>
    <t xml:space="preserve">IMP EXTENTION LEAD FREE </t>
  </si>
  <si>
    <t>1BEX05</t>
  </si>
  <si>
    <t>1BLN02</t>
  </si>
  <si>
    <t>IMP LOCKNUT LEAD FREE</t>
  </si>
  <si>
    <t>1BLN03</t>
  </si>
  <si>
    <t>1BLN04</t>
  </si>
  <si>
    <t>1BLN05</t>
  </si>
  <si>
    <t>1BLN06</t>
  </si>
  <si>
    <t>1BLN07</t>
  </si>
  <si>
    <t>1BLN08</t>
  </si>
  <si>
    <t>1BLN09</t>
  </si>
  <si>
    <t>1BLN12</t>
  </si>
  <si>
    <t>4 "</t>
  </si>
  <si>
    <t>1BBSH0401</t>
  </si>
  <si>
    <t>1/2X1/8</t>
  </si>
  <si>
    <t>IMP HEX BUSHING LEAD FREE</t>
  </si>
  <si>
    <t>1BBSH0402</t>
  </si>
  <si>
    <t>1/2X1/4</t>
  </si>
  <si>
    <t>1BBSH0403</t>
  </si>
  <si>
    <t>1/2X3/8</t>
  </si>
  <si>
    <t>1BBSH0502</t>
  </si>
  <si>
    <t>3/4X1/8</t>
  </si>
  <si>
    <t>3/4X1/4</t>
  </si>
  <si>
    <t>1BBSH0503</t>
  </si>
  <si>
    <t>3/4X3/8</t>
  </si>
  <si>
    <t>1BBSH0504</t>
  </si>
  <si>
    <t>3/4X1/2</t>
  </si>
  <si>
    <t>1BBSH0602</t>
  </si>
  <si>
    <t>1 X 1/4</t>
  </si>
  <si>
    <t>1BBSH0603</t>
  </si>
  <si>
    <t>1 X 3/8</t>
  </si>
  <si>
    <t>1BBSH0604</t>
  </si>
  <si>
    <t>1 X 1/2</t>
  </si>
  <si>
    <t>1BBSH0605</t>
  </si>
  <si>
    <t>1 X 3/4</t>
  </si>
  <si>
    <t>1BBSH0704</t>
  </si>
  <si>
    <t>1-1/4X1/2</t>
  </si>
  <si>
    <t>1BBSH0705</t>
  </si>
  <si>
    <t>1-1/4X3/4</t>
  </si>
  <si>
    <t>1BBSH0706</t>
  </si>
  <si>
    <t>1-1/4 X 1</t>
  </si>
  <si>
    <t>1BBSH0804</t>
  </si>
  <si>
    <t>1-1/2X1/2</t>
  </si>
  <si>
    <t>1BBSH0805</t>
  </si>
  <si>
    <t>1-1/2X3/4</t>
  </si>
  <si>
    <t>1BBSH0806</t>
  </si>
  <si>
    <t>1-1/2 X 1</t>
  </si>
  <si>
    <t>1BBSH0807</t>
  </si>
  <si>
    <t>1.5X1.25</t>
  </si>
  <si>
    <t>1BBSH0904</t>
  </si>
  <si>
    <t>2 X 1/2</t>
  </si>
  <si>
    <t>1BBSH0905</t>
  </si>
  <si>
    <t>2 X 3/4</t>
  </si>
  <si>
    <t>1BBSH0906</t>
  </si>
  <si>
    <t>2 X 1</t>
  </si>
  <si>
    <t>1BBSH0907</t>
  </si>
  <si>
    <t>2 X 1-1/4</t>
  </si>
  <si>
    <t>1BBSH0908</t>
  </si>
  <si>
    <t>2 X 1-1/2</t>
  </si>
  <si>
    <t>1BBSH1006</t>
  </si>
  <si>
    <t>2-1/2 X 1</t>
  </si>
  <si>
    <t>1BBSH1007</t>
  </si>
  <si>
    <t>2.5X1-1/4</t>
  </si>
  <si>
    <t>1BBSH1008</t>
  </si>
  <si>
    <t>2.5X1-1/2</t>
  </si>
  <si>
    <t>1BBSH1009</t>
  </si>
  <si>
    <t>2-1/2 X 2</t>
  </si>
  <si>
    <t>1BBSH1108</t>
  </si>
  <si>
    <t>3 X 1-1/2</t>
  </si>
  <si>
    <t>1BBSH1109</t>
  </si>
  <si>
    <t>1BBSH1110</t>
  </si>
  <si>
    <t>1BBSH1209</t>
  </si>
  <si>
    <t>4 X 2</t>
  </si>
  <si>
    <t>1BBSH1210</t>
  </si>
  <si>
    <t>4 X 2-1/2</t>
  </si>
  <si>
    <t>1BBSH1211</t>
  </si>
  <si>
    <t>1BPLG04</t>
  </si>
  <si>
    <t>IMP SQUARE HEAD PLUG LEAD FREE</t>
  </si>
  <si>
    <t>1BPLG05</t>
  </si>
  <si>
    <t>1BPLG06</t>
  </si>
  <si>
    <t>1BPLG07</t>
  </si>
  <si>
    <t>1BPLG08</t>
  </si>
  <si>
    <t>1BPLG09</t>
  </si>
  <si>
    <t>1BPLG10</t>
  </si>
  <si>
    <t>1BPLG11</t>
  </si>
  <si>
    <t>1BPLG12</t>
  </si>
  <si>
    <t>CFB06</t>
  </si>
  <si>
    <t xml:space="preserve">IMP COMPANION FLANGE LEAD FREE </t>
  </si>
  <si>
    <t>CFB07</t>
  </si>
  <si>
    <t>1-1/4 "</t>
  </si>
  <si>
    <t>CFB08</t>
  </si>
  <si>
    <t>CFB09</t>
  </si>
  <si>
    <t>CFB10</t>
  </si>
  <si>
    <t>CFB11</t>
  </si>
  <si>
    <t>CFB12</t>
  </si>
  <si>
    <t>1BFF04</t>
  </si>
  <si>
    <t xml:space="preserve">IMP FLOOR FLANGE LEAD FREE </t>
  </si>
  <si>
    <t>1BFF06</t>
  </si>
  <si>
    <t>1BFF07</t>
  </si>
  <si>
    <t>1BFF08</t>
  </si>
  <si>
    <t>1BFF09</t>
  </si>
  <si>
    <t>1BUN01</t>
  </si>
  <si>
    <t>IMP UNION LEAD FREE</t>
  </si>
  <si>
    <t>1BUN02</t>
  </si>
  <si>
    <t>1BUN03</t>
  </si>
  <si>
    <t>1BUN04</t>
  </si>
  <si>
    <t>1BUN05</t>
  </si>
  <si>
    <t>1BUN06</t>
  </si>
  <si>
    <t>1BUN07</t>
  </si>
  <si>
    <t>1BUN08</t>
  </si>
  <si>
    <t>1BUN09</t>
  </si>
  <si>
    <t>1BUN10</t>
  </si>
  <si>
    <t>1BUN11</t>
  </si>
  <si>
    <t xml:space="preserve">Grooved OS&amp;Y Valves </t>
  </si>
  <si>
    <t>Merchant Coupling</t>
  </si>
  <si>
    <t>1MCC0404</t>
  </si>
  <si>
    <t xml:space="preserve">Merchant Coupling </t>
  </si>
  <si>
    <t>1MCC0505</t>
  </si>
  <si>
    <t>1MCC0606</t>
  </si>
  <si>
    <t xml:space="preserve">1" </t>
  </si>
  <si>
    <t>1MCC0707</t>
  </si>
  <si>
    <t>1MCC0808</t>
  </si>
  <si>
    <t xml:space="preserve">1-1/2" </t>
  </si>
  <si>
    <t>1MCC0909</t>
  </si>
  <si>
    <t xml:space="preserve">2" </t>
  </si>
  <si>
    <t>1MCC1010</t>
  </si>
  <si>
    <t xml:space="preserve">2-1/2"  </t>
  </si>
  <si>
    <t>1MCC1111</t>
  </si>
  <si>
    <t xml:space="preserve">3" </t>
  </si>
  <si>
    <t>1MCC1212</t>
  </si>
  <si>
    <t xml:space="preserve">4" </t>
  </si>
  <si>
    <t>SL043</t>
  </si>
  <si>
    <t xml:space="preserve"> 2-1/2"</t>
  </si>
  <si>
    <t>1-1/4" Safe-Let 2" - 2-1/2""  WELDING OUTLET</t>
  </si>
  <si>
    <t>1-1/4" Safe-Let  2-1/2"  WELDING OUTLET</t>
  </si>
  <si>
    <t>PL2019-1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</si>
</sst>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 &quot;¥&quot;* #,##0.00_ ;_ &quot;¥&quot;* \-#,##0.00_ ;_ &quot;¥&quot;* &quot;-&quot;??_ ;_ @_ "/>
    <numFmt numFmtId="166" formatCode="_ * #,##0.00_ ;_ * \-#,##0.00_ ;_ * &quot;-&quot;??_ ;_ @_ "/>
    <numFmt numFmtId="167" formatCode="&quot;Rs.&quot;#,##0;\-&quot;Rs.&quot;#,##0"/>
    <numFmt numFmtId="168" formatCode="_(&quot;$&quot;* #,##0.0_);_(&quot;$&quot;* \(#,##0.0\);_(&quot;$&quot;* &quot;-&quot;??_);_(@_)"/>
    <numFmt numFmtId="169" formatCode="_ &quot;$&quot;\ * #,##0.00_ ;_ &quot;$&quot;\ * \-#,##0.00_ ;_ &quot;$&quot;\ * &quot;-&quot;??_ ;_ @_ "/>
    <numFmt numFmtId="170" formatCode="[$-409]mmmm\ d\,\ yyyy;@"/>
    <numFmt numFmtId="171" formatCode="m/d/yy;@"/>
    <numFmt numFmtId="172" formatCode="0.0000"/>
    <numFmt numFmtId="173" formatCode="&quot;$&quot;#,##0.00"/>
    <numFmt numFmtId="174" formatCode="_(&quot;$&quot;* #,##0.000000_);_(&quot;$&quot;* \(#,##0.000000\);_(&quot;$&quot;* &quot;-&quot;??_);_(@_)"/>
  </numFmts>
  <fonts count="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u/>
      <sz val="10"/>
      <color indexed="12"/>
      <name val="Verdana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宋体"/>
      <charset val="134"/>
    </font>
    <font>
      <sz val="11"/>
      <color indexed="9"/>
      <name val="Calibri"/>
      <family val="2"/>
    </font>
    <font>
      <sz val="11"/>
      <color indexed="9"/>
      <name val="宋体"/>
      <charset val="13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name val="돋움"/>
      <family val="2"/>
      <charset val="129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name val="ＭＳ 明朝"/>
      <family val="3"/>
      <charset val="128"/>
    </font>
    <font>
      <sz val="12"/>
      <name val="Arial MT"/>
      <family val="2"/>
    </font>
    <font>
      <sz val="11"/>
      <color indexed="8"/>
      <name val="新細明體"/>
      <family val="1"/>
      <charset val="136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2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8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/>
    <xf numFmtId="0" fontId="15" fillId="0" borderId="0"/>
    <xf numFmtId="0" fontId="15" fillId="0" borderId="0"/>
    <xf numFmtId="0" fontId="1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43" fontId="17" fillId="0" borderId="0" applyFont="0" applyFill="0" applyBorder="0" applyAlignment="0" applyProtection="0"/>
    <xf numFmtId="0" fontId="15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31" applyNumberFormat="0" applyAlignment="0" applyProtection="0"/>
    <xf numFmtId="0" fontId="25" fillId="20" borderId="31" applyNumberFormat="0" applyAlignment="0" applyProtection="0"/>
    <xf numFmtId="0" fontId="26" fillId="21" borderId="32" applyNumberFormat="0" applyAlignment="0" applyProtection="0"/>
    <xf numFmtId="0" fontId="26" fillId="21" borderId="32" applyNumberFormat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31" applyNumberFormat="0" applyAlignment="0" applyProtection="0"/>
    <xf numFmtId="0" fontId="34" fillId="7" borderId="31" applyNumberFormat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9" fillId="0" borderId="0"/>
    <xf numFmtId="0" fontId="50" fillId="0" borderId="0"/>
    <xf numFmtId="0" fontId="15" fillId="23" borderId="37" applyNumberFormat="0" applyFont="0" applyAlignment="0" applyProtection="0"/>
    <xf numFmtId="0" fontId="15" fillId="23" borderId="37" applyNumberFormat="0" applyFont="0" applyAlignment="0" applyProtection="0"/>
    <xf numFmtId="0" fontId="37" fillId="20" borderId="38" applyNumberFormat="0" applyAlignment="0" applyProtection="0"/>
    <xf numFmtId="0" fontId="37" fillId="20" borderId="38" applyNumberFormat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39" applyNumberFormat="0" applyFill="0" applyAlignment="0" applyProtection="0"/>
    <xf numFmtId="0" fontId="4" fillId="0" borderId="3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21" borderId="32" applyNumberFormat="0" applyAlignment="0" applyProtection="0">
      <alignment vertical="center"/>
    </xf>
    <xf numFmtId="0" fontId="49" fillId="0" borderId="0"/>
    <xf numFmtId="0" fontId="1" fillId="0" borderId="0"/>
    <xf numFmtId="0" fontId="1" fillId="0" borderId="0"/>
    <xf numFmtId="0" fontId="15" fillId="0" borderId="0"/>
    <xf numFmtId="0" fontId="51" fillId="0" borderId="0"/>
    <xf numFmtId="0" fontId="41" fillId="0" borderId="0"/>
    <xf numFmtId="0" fontId="1" fillId="0" borderId="0"/>
  </cellStyleXfs>
  <cellXfs count="446">
    <xf numFmtId="0" fontId="0" fillId="0" borderId="0" xfId="0"/>
    <xf numFmtId="44" fontId="0" fillId="0" borderId="0" xfId="1" applyFont="1"/>
    <xf numFmtId="164" fontId="5" fillId="0" borderId="0" xfId="0" applyNumberFormat="1" applyFont="1"/>
    <xf numFmtId="0" fontId="0" fillId="0" borderId="0" xfId="0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left"/>
    </xf>
    <xf numFmtId="2" fontId="7" fillId="0" borderId="0" xfId="0" applyNumberFormat="1" applyFont="1"/>
    <xf numFmtId="164" fontId="7" fillId="0" borderId="0" xfId="0" applyNumberFormat="1" applyFont="1"/>
    <xf numFmtId="0" fontId="0" fillId="0" borderId="2" xfId="0" applyBorder="1"/>
    <xf numFmtId="44" fontId="0" fillId="0" borderId="2" xfId="1" applyFont="1" applyBorder="1"/>
    <xf numFmtId="44" fontId="0" fillId="0" borderId="2" xfId="0" applyNumberForma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4" fillId="0" borderId="4" xfId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0" fillId="0" borderId="6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0" xfId="0" applyNumberFormat="1"/>
    <xf numFmtId="1" fontId="4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" fontId="0" fillId="0" borderId="6" xfId="0" applyNumberFormat="1" applyBorder="1"/>
    <xf numFmtId="1" fontId="0" fillId="0" borderId="1" xfId="0" applyNumberFormat="1" applyBorder="1"/>
    <xf numFmtId="0" fontId="0" fillId="0" borderId="0" xfId="0" applyFill="1" applyBorder="1"/>
    <xf numFmtId="0" fontId="0" fillId="0" borderId="6" xfId="0" applyFill="1" applyBorder="1"/>
    <xf numFmtId="0" fontId="0" fillId="0" borderId="1" xfId="0" applyFill="1" applyBorder="1"/>
    <xf numFmtId="1" fontId="4" fillId="0" borderId="7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9" xfId="0" applyBorder="1"/>
    <xf numFmtId="44" fontId="0" fillId="0" borderId="6" xfId="1" applyFont="1" applyBorder="1"/>
    <xf numFmtId="1" fontId="0" fillId="0" borderId="10" xfId="0" applyNumberFormat="1" applyBorder="1"/>
    <xf numFmtId="0" fontId="0" fillId="0" borderId="11" xfId="0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/>
    <xf numFmtId="44" fontId="0" fillId="0" borderId="14" xfId="1" applyFont="1" applyBorder="1"/>
    <xf numFmtId="44" fontId="0" fillId="0" borderId="15" xfId="1" applyFont="1" applyBorder="1"/>
    <xf numFmtId="1" fontId="0" fillId="0" borderId="16" xfId="0" applyNumberFormat="1" applyBorder="1"/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Fill="1" applyBorder="1"/>
    <xf numFmtId="0" fontId="0" fillId="0" borderId="11" xfId="0" applyFill="1" applyBorder="1"/>
    <xf numFmtId="1" fontId="0" fillId="0" borderId="12" xfId="0" applyNumberFormat="1" applyFill="1" applyBorder="1"/>
    <xf numFmtId="0" fontId="0" fillId="0" borderId="14" xfId="0" applyBorder="1" applyAlignment="1">
      <alignment wrapText="1"/>
    </xf>
    <xf numFmtId="0" fontId="0" fillId="0" borderId="6" xfId="0" applyBorder="1" applyAlignment="1">
      <alignment wrapText="1"/>
    </xf>
    <xf numFmtId="44" fontId="0" fillId="0" borderId="6" xfId="0" applyNumberFormat="1" applyBorder="1"/>
    <xf numFmtId="44" fontId="0" fillId="0" borderId="15" xfId="0" applyNumberFormat="1" applyBorder="1"/>
    <xf numFmtId="1" fontId="0" fillId="0" borderId="17" xfId="0" applyNumberFormat="1" applyBorder="1"/>
    <xf numFmtId="0" fontId="0" fillId="0" borderId="3" xfId="0" applyBorder="1"/>
    <xf numFmtId="0" fontId="0" fillId="0" borderId="4" xfId="0" applyBorder="1"/>
    <xf numFmtId="44" fontId="0" fillId="0" borderId="4" xfId="0" applyNumberFormat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6" xfId="0" applyNumberFormat="1" applyBorder="1"/>
    <xf numFmtId="2" fontId="0" fillId="0" borderId="1" xfId="0" applyNumberFormat="1" applyBorder="1"/>
    <xf numFmtId="0" fontId="4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/>
    <xf numFmtId="0" fontId="0" fillId="0" borderId="22" xfId="0" applyBorder="1"/>
    <xf numFmtId="1" fontId="0" fillId="0" borderId="23" xfId="0" applyNumberFormat="1" applyBorder="1"/>
    <xf numFmtId="44" fontId="0" fillId="0" borderId="14" xfId="0" applyNumberFormat="1" applyBorder="1"/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2" fontId="0" fillId="0" borderId="14" xfId="0" applyNumberFormat="1" applyBorder="1"/>
    <xf numFmtId="0" fontId="0" fillId="0" borderId="2" xfId="0" applyBorder="1" applyAlignment="1">
      <alignment horizontal="center" wrapText="1"/>
    </xf>
    <xf numFmtId="0" fontId="10" fillId="0" borderId="0" xfId="0" applyFont="1" applyFill="1" applyBorder="1" applyAlignment="1"/>
    <xf numFmtId="2" fontId="0" fillId="0" borderId="2" xfId="0" applyNumberFormat="1" applyBorder="1"/>
    <xf numFmtId="2" fontId="0" fillId="0" borderId="4" xfId="0" applyNumberFormat="1" applyBorder="1"/>
    <xf numFmtId="0" fontId="0" fillId="0" borderId="4" xfId="0" applyBorder="1" applyAlignment="1">
      <alignment horizontal="center" wrapText="1"/>
    </xf>
    <xf numFmtId="0" fontId="0" fillId="0" borderId="2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44" fontId="0" fillId="0" borderId="5" xfId="1" applyFont="1" applyBorder="1"/>
    <xf numFmtId="8" fontId="0" fillId="0" borderId="6" xfId="1" applyNumberFormat="1" applyFont="1" applyBorder="1"/>
    <xf numFmtId="8" fontId="0" fillId="0" borderId="1" xfId="1" applyNumberFormat="1" applyFont="1" applyBorder="1"/>
    <xf numFmtId="44" fontId="2" fillId="0" borderId="0" xfId="1" applyFont="1"/>
    <xf numFmtId="44" fontId="2" fillId="0" borderId="6" xfId="1" applyFont="1" applyBorder="1"/>
    <xf numFmtId="44" fontId="2" fillId="0" borderId="1" xfId="1" applyFont="1" applyBorder="1"/>
    <xf numFmtId="1" fontId="0" fillId="0" borderId="14" xfId="0" applyNumberFormat="1" applyBorder="1"/>
    <xf numFmtId="0" fontId="0" fillId="0" borderId="18" xfId="0" applyFill="1" applyBorder="1" applyAlignment="1"/>
    <xf numFmtId="0" fontId="0" fillId="0" borderId="10" xfId="0" applyBorder="1"/>
    <xf numFmtId="0" fontId="0" fillId="0" borderId="12" xfId="0" applyBorder="1"/>
    <xf numFmtId="0" fontId="0" fillId="0" borderId="16" xfId="0" applyBorder="1"/>
    <xf numFmtId="16" fontId="0" fillId="0" borderId="1" xfId="0" applyNumberFormat="1" applyBorder="1"/>
    <xf numFmtId="0" fontId="0" fillId="0" borderId="13" xfId="0" applyFill="1" applyBorder="1"/>
    <xf numFmtId="44" fontId="0" fillId="0" borderId="1" xfId="1" applyNumberFormat="1" applyFont="1" applyBorder="1"/>
    <xf numFmtId="44" fontId="0" fillId="0" borderId="14" xfId="1" applyNumberFormat="1" applyFont="1" applyBorder="1"/>
    <xf numFmtId="44" fontId="0" fillId="0" borderId="6" xfId="0" applyNumberFormat="1" applyFill="1" applyBorder="1"/>
    <xf numFmtId="164" fontId="0" fillId="0" borderId="6" xfId="0" applyNumberFormat="1" applyFill="1" applyBorder="1"/>
    <xf numFmtId="44" fontId="0" fillId="0" borderId="14" xfId="0" applyNumberFormat="1" applyFill="1" applyBorder="1"/>
    <xf numFmtId="164" fontId="0" fillId="0" borderId="14" xfId="0" applyNumberFormat="1" applyFill="1" applyBorder="1"/>
    <xf numFmtId="0" fontId="4" fillId="0" borderId="7" xfId="0" applyFont="1" applyBorder="1" applyAlignment="1">
      <alignment horizontal="center" wrapText="1"/>
    </xf>
    <xf numFmtId="0" fontId="0" fillId="0" borderId="23" xfId="0" applyBorder="1"/>
    <xf numFmtId="0" fontId="0" fillId="0" borderId="7" xfId="0" applyBorder="1"/>
    <xf numFmtId="44" fontId="4" fillId="0" borderId="4" xfId="4" applyFont="1" applyBorder="1" applyAlignment="1">
      <alignment horizontal="center" wrapText="1"/>
    </xf>
    <xf numFmtId="44" fontId="0" fillId="0" borderId="5" xfId="0" applyNumberFormat="1" applyBorder="1"/>
    <xf numFmtId="44" fontId="2" fillId="0" borderId="1" xfId="1" applyNumberFormat="1" applyFont="1" applyBorder="1"/>
    <xf numFmtId="0" fontId="4" fillId="0" borderId="0" xfId="0" applyFont="1"/>
    <xf numFmtId="0" fontId="0" fillId="0" borderId="40" xfId="0" applyFill="1" applyBorder="1"/>
    <xf numFmtId="44" fontId="0" fillId="0" borderId="0" xfId="4" applyFont="1"/>
    <xf numFmtId="44" fontId="0" fillId="0" borderId="6" xfId="4" applyFont="1" applyBorder="1"/>
    <xf numFmtId="44" fontId="0" fillId="0" borderId="1" xfId="4" applyFont="1" applyBorder="1"/>
    <xf numFmtId="44" fontId="0" fillId="0" borderId="14" xfId="4" applyFont="1" applyBorder="1"/>
    <xf numFmtId="44" fontId="0" fillId="0" borderId="5" xfId="4" applyFont="1" applyBorder="1"/>
    <xf numFmtId="44" fontId="1" fillId="0" borderId="0" xfId="56" applyFont="1"/>
    <xf numFmtId="44" fontId="4" fillId="0" borderId="4" xfId="56" applyFont="1" applyBorder="1" applyAlignment="1">
      <alignment horizontal="center" wrapText="1"/>
    </xf>
    <xf numFmtId="44" fontId="1" fillId="0" borderId="6" xfId="56" applyFont="1" applyBorder="1"/>
    <xf numFmtId="44" fontId="1" fillId="0" borderId="1" xfId="56" applyFont="1" applyBorder="1"/>
    <xf numFmtId="44" fontId="1" fillId="0" borderId="14" xfId="56" applyFont="1" applyBorder="1"/>
    <xf numFmtId="44" fontId="1" fillId="0" borderId="2" xfId="56" applyFont="1" applyBorder="1"/>
    <xf numFmtId="44" fontId="1" fillId="0" borderId="26" xfId="56" applyFont="1" applyBorder="1"/>
    <xf numFmtId="44" fontId="1" fillId="0" borderId="4" xfId="56" applyFont="1" applyBorder="1"/>
    <xf numFmtId="44" fontId="0" fillId="0" borderId="6" xfId="56" applyFont="1" applyBorder="1"/>
    <xf numFmtId="44" fontId="0" fillId="0" borderId="1" xfId="56" applyFont="1" applyBorder="1"/>
    <xf numFmtId="44" fontId="0" fillId="0" borderId="14" xfId="56" applyFont="1" applyBorder="1"/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4" fillId="0" borderId="18" xfId="0" applyFont="1" applyBorder="1" applyAlignment="1"/>
    <xf numFmtId="0" fontId="52" fillId="0" borderId="14" xfId="0" applyFont="1" applyBorder="1" applyAlignment="1">
      <alignment horizontal="center"/>
    </xf>
    <xf numFmtId="0" fontId="0" fillId="0" borderId="0" xfId="0" applyFill="1" applyBorder="1" applyAlignment="1"/>
    <xf numFmtId="0" fontId="8" fillId="0" borderId="18" xfId="0" applyFont="1" applyBorder="1" applyAlignment="1"/>
    <xf numFmtId="0" fontId="4" fillId="0" borderId="18" xfId="0" applyFont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4" fillId="0" borderId="27" xfId="0" applyFont="1" applyBorder="1" applyAlignment="1"/>
    <xf numFmtId="0" fontId="0" fillId="0" borderId="28" xfId="0" applyFill="1" applyBorder="1" applyAlignment="1"/>
    <xf numFmtId="0" fontId="52" fillId="26" borderId="14" xfId="0" applyFont="1" applyFill="1" applyBorder="1" applyAlignment="1">
      <alignment horizontal="center"/>
    </xf>
    <xf numFmtId="0" fontId="1" fillId="0" borderId="18" xfId="0" applyFont="1" applyBorder="1" applyAlignment="1"/>
    <xf numFmtId="0" fontId="0" fillId="0" borderId="0" xfId="0" applyBorder="1"/>
    <xf numFmtId="0" fontId="0" fillId="0" borderId="0" xfId="0" applyBorder="1" applyAlignment="1"/>
    <xf numFmtId="0" fontId="0" fillId="25" borderId="26" xfId="0" applyFill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2" fillId="0" borderId="18" xfId="0" applyFont="1" applyBorder="1" applyAlignment="1">
      <alignment horizontal="right"/>
    </xf>
    <xf numFmtId="0" fontId="6" fillId="0" borderId="0" xfId="2" applyAlignment="1" applyProtection="1"/>
    <xf numFmtId="0" fontId="0" fillId="25" borderId="26" xfId="0" applyFill="1" applyBorder="1" applyAlignment="1">
      <alignment horizontal="center"/>
    </xf>
    <xf numFmtId="0" fontId="6" fillId="0" borderId="0" xfId="2" applyAlignment="1" applyProtection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25" borderId="25" xfId="0" applyFill="1" applyBorder="1" applyAlignment="1">
      <alignment horizontal="center"/>
    </xf>
    <xf numFmtId="0" fontId="6" fillId="0" borderId="0" xfId="2" applyAlignment="1" applyProtection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44" fontId="0" fillId="0" borderId="1" xfId="56" applyFont="1" applyBorder="1" applyAlignment="1">
      <alignment horizontal="center" vertical="center"/>
    </xf>
    <xf numFmtId="44" fontId="0" fillId="0" borderId="5" xfId="56" applyFont="1" applyBorder="1" applyAlignment="1">
      <alignment vertical="center"/>
    </xf>
    <xf numFmtId="44" fontId="0" fillId="0" borderId="1" xfId="56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44" fontId="0" fillId="0" borderId="6" xfId="5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6" borderId="9" xfId="211" applyFill="1" applyBorder="1"/>
    <xf numFmtId="0" fontId="1" fillId="26" borderId="6" xfId="211" applyFill="1" applyBorder="1" applyAlignment="1">
      <alignment horizontal="left"/>
    </xf>
    <xf numFmtId="0" fontId="1" fillId="26" borderId="6" xfId="211" applyFill="1" applyBorder="1" applyAlignment="1">
      <alignment wrapText="1"/>
    </xf>
    <xf numFmtId="44" fontId="1" fillId="26" borderId="6" xfId="4" applyFont="1" applyFill="1" applyBorder="1"/>
    <xf numFmtId="0" fontId="1" fillId="26" borderId="11" xfId="211" applyFill="1" applyBorder="1"/>
    <xf numFmtId="0" fontId="1" fillId="26" borderId="1" xfId="211" applyFill="1" applyBorder="1" applyAlignment="1">
      <alignment horizontal="left"/>
    </xf>
    <xf numFmtId="0" fontId="1" fillId="26" borderId="1" xfId="211" applyFill="1" applyBorder="1" applyAlignment="1">
      <alignment wrapText="1"/>
    </xf>
    <xf numFmtId="44" fontId="1" fillId="26" borderId="1" xfId="4" applyFont="1" applyFill="1" applyBorder="1"/>
    <xf numFmtId="0" fontId="1" fillId="26" borderId="13" xfId="211" applyFill="1" applyBorder="1"/>
    <xf numFmtId="0" fontId="1" fillId="26" borderId="14" xfId="211" applyFill="1" applyBorder="1" applyAlignment="1">
      <alignment horizontal="left"/>
    </xf>
    <xf numFmtId="0" fontId="1" fillId="26" borderId="14" xfId="211" applyFill="1" applyBorder="1" applyAlignment="1">
      <alignment wrapText="1"/>
    </xf>
    <xf numFmtId="44" fontId="1" fillId="26" borderId="14" xfId="4" applyFont="1" applyFill="1" applyBorder="1"/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0" borderId="0" xfId="0" applyFont="1" applyAlignment="1"/>
    <xf numFmtId="0" fontId="13" fillId="0" borderId="50" xfId="0" applyFont="1" applyBorder="1" applyAlignment="1"/>
    <xf numFmtId="2" fontId="4" fillId="0" borderId="8" xfId="0" applyNumberFormat="1" applyFont="1" applyBorder="1" applyAlignment="1">
      <alignment horizontal="center" wrapText="1"/>
    </xf>
    <xf numFmtId="0" fontId="0" fillId="0" borderId="48" xfId="0" applyBorder="1"/>
    <xf numFmtId="0" fontId="0" fillId="0" borderId="25" xfId="0" applyBorder="1"/>
    <xf numFmtId="0" fontId="0" fillId="0" borderId="52" xfId="0" applyBorder="1"/>
    <xf numFmtId="8" fontId="0" fillId="0" borderId="1" xfId="0" applyNumberFormat="1" applyBorder="1"/>
    <xf numFmtId="8" fontId="0" fillId="0" borderId="1" xfId="0" applyNumberFormat="1" applyFill="1" applyBorder="1"/>
    <xf numFmtId="8" fontId="0" fillId="0" borderId="6" xfId="0" applyNumberFormat="1" applyBorder="1"/>
    <xf numFmtId="8" fontId="0" fillId="0" borderId="14" xfId="0" applyNumberFormat="1" applyFill="1" applyBorder="1"/>
    <xf numFmtId="44" fontId="0" fillId="0" borderId="14" xfId="56" applyFont="1" applyBorder="1" applyAlignment="1">
      <alignment vertical="center"/>
    </xf>
    <xf numFmtId="0" fontId="52" fillId="0" borderId="5" xfId="0" applyFont="1" applyBorder="1" applyAlignment="1">
      <alignment horizontal="center"/>
    </xf>
    <xf numFmtId="44" fontId="0" fillId="0" borderId="2" xfId="56" applyFont="1" applyBorder="1"/>
    <xf numFmtId="0" fontId="0" fillId="0" borderId="15" xfId="0" applyBorder="1"/>
    <xf numFmtId="0" fontId="55" fillId="0" borderId="57" xfId="0" applyFont="1" applyFill="1" applyBorder="1"/>
    <xf numFmtId="0" fontId="0" fillId="0" borderId="57" xfId="0" applyFill="1" applyBorder="1"/>
    <xf numFmtId="0" fontId="0" fillId="0" borderId="41" xfId="0" applyFont="1" applyBorder="1" applyAlignment="1">
      <alignment horizontal="left" wrapText="1"/>
    </xf>
    <xf numFmtId="0" fontId="0" fillId="0" borderId="4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4" fontId="2" fillId="0" borderId="0" xfId="1" applyNumberFormat="1" applyFont="1" applyBorder="1"/>
    <xf numFmtId="44" fontId="0" fillId="0" borderId="0" xfId="0" applyNumberFormat="1" applyBorder="1"/>
    <xf numFmtId="1" fontId="0" fillId="0" borderId="0" xfId="0" applyNumberFormat="1" applyBorder="1"/>
    <xf numFmtId="44" fontId="2" fillId="0" borderId="14" xfId="1" applyNumberFormat="1" applyFont="1" applyBorder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6" fillId="0" borderId="0" xfId="0" applyFont="1"/>
    <xf numFmtId="1" fontId="56" fillId="0" borderId="0" xfId="0" applyNumberFormat="1" applyFont="1"/>
    <xf numFmtId="164" fontId="7" fillId="0" borderId="0" xfId="0" applyNumberFormat="1" applyFont="1" applyAlignment="1">
      <alignment horizontal="left" wrapText="1"/>
    </xf>
    <xf numFmtId="164" fontId="7" fillId="0" borderId="50" xfId="0" applyNumberFormat="1" applyFont="1" applyBorder="1" applyAlignment="1">
      <alignment horizontal="left" wrapText="1"/>
    </xf>
    <xf numFmtId="164" fontId="7" fillId="0" borderId="0" xfId="0" applyNumberFormat="1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4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16" fontId="0" fillId="0" borderId="6" xfId="0" applyNumberFormat="1" applyBorder="1" applyAlignment="1">
      <alignment horizontal="left"/>
    </xf>
    <xf numFmtId="0" fontId="0" fillId="0" borderId="11" xfId="0" applyBorder="1" applyAlignment="1"/>
    <xf numFmtId="0" fontId="0" fillId="0" borderId="24" xfId="0" applyBorder="1" applyAlignment="1"/>
    <xf numFmtId="16" fontId="0" fillId="0" borderId="5" xfId="0" applyNumberFormat="1" applyBorder="1" applyAlignment="1">
      <alignment horizontal="left"/>
    </xf>
    <xf numFmtId="0" fontId="0" fillId="0" borderId="41" xfId="0" applyBorder="1" applyAlignment="1">
      <alignment horizontal="left"/>
    </xf>
    <xf numFmtId="44" fontId="0" fillId="0" borderId="1" xfId="0" applyNumberFormat="1" applyBorder="1" applyAlignment="1"/>
    <xf numFmtId="44" fontId="0" fillId="0" borderId="1" xfId="56" applyFont="1" applyBorder="1" applyAlignment="1">
      <alignment horizontal="center"/>
    </xf>
    <xf numFmtId="44" fontId="0" fillId="0" borderId="5" xfId="0" applyNumberFormat="1" applyBorder="1" applyAlignment="1"/>
    <xf numFmtId="44" fontId="0" fillId="0" borderId="41" xfId="0" applyNumberFormat="1" applyBorder="1" applyAlignment="1"/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1" xfId="0" applyBorder="1" applyAlignment="1">
      <alignment horizontal="right"/>
    </xf>
    <xf numFmtId="44" fontId="0" fillId="0" borderId="1" xfId="56" applyFont="1" applyFill="1" applyBorder="1"/>
    <xf numFmtId="44" fontId="0" fillId="0" borderId="2" xfId="1" applyFont="1" applyFill="1" applyBorder="1"/>
    <xf numFmtId="172" fontId="0" fillId="24" borderId="5" xfId="0" applyNumberFormat="1" applyFill="1" applyBorder="1" applyAlignment="1">
      <alignment horizontal="center"/>
    </xf>
    <xf numFmtId="172" fontId="0" fillId="24" borderId="43" xfId="0" applyNumberFormat="1" applyFill="1" applyBorder="1" applyAlignment="1">
      <alignment horizontal="center"/>
    </xf>
    <xf numFmtId="172" fontId="0" fillId="24" borderId="5" xfId="0" applyNumberFormat="1" applyFont="1" applyFill="1" applyBorder="1" applyAlignment="1">
      <alignment horizontal="center"/>
    </xf>
    <xf numFmtId="0" fontId="54" fillId="0" borderId="0" xfId="0" applyFont="1"/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4" fillId="0" borderId="5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44" fontId="4" fillId="0" borderId="30" xfId="56" applyFont="1" applyBorder="1" applyAlignment="1">
      <alignment horizontal="center" wrapText="1"/>
    </xf>
    <xf numFmtId="2" fontId="4" fillId="0" borderId="30" xfId="0" applyNumberFormat="1" applyFont="1" applyBorder="1" applyAlignment="1">
      <alignment horizontal="center" wrapText="1"/>
    </xf>
    <xf numFmtId="2" fontId="4" fillId="0" borderId="59" xfId="0" applyNumberFormat="1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58" fillId="0" borderId="9" xfId="0" applyFont="1" applyBorder="1" applyAlignment="1">
      <alignment horizontal="center"/>
    </xf>
    <xf numFmtId="0" fontId="58" fillId="0" borderId="6" xfId="0" applyFont="1" applyBorder="1"/>
    <xf numFmtId="173" fontId="58" fillId="0" borderId="6" xfId="0" applyNumberFormat="1" applyFont="1" applyBorder="1" applyAlignment="1">
      <alignment horizontal="center" wrapText="1"/>
    </xf>
    <xf numFmtId="172" fontId="58" fillId="0" borderId="6" xfId="0" applyNumberFormat="1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" xfId="0" applyFont="1" applyFill="1" applyBorder="1" applyAlignment="1">
      <alignment horizontal="left"/>
    </xf>
    <xf numFmtId="173" fontId="58" fillId="0" borderId="1" xfId="0" applyNumberFormat="1" applyFont="1" applyBorder="1" applyAlignment="1">
      <alignment horizontal="center" wrapText="1"/>
    </xf>
    <xf numFmtId="172" fontId="58" fillId="0" borderId="1" xfId="0" applyNumberFormat="1" applyFont="1" applyFill="1" applyBorder="1" applyAlignment="1">
      <alignment horizontal="center"/>
    </xf>
    <xf numFmtId="16" fontId="58" fillId="0" borderId="1" xfId="0" applyNumberFormat="1" applyFont="1" applyFill="1" applyBorder="1" applyAlignment="1">
      <alignment horizontal="left"/>
    </xf>
    <xf numFmtId="2" fontId="58" fillId="0" borderId="1" xfId="0" applyNumberFormat="1" applyFont="1" applyFill="1" applyBorder="1" applyAlignment="1">
      <alignment horizontal="center"/>
    </xf>
    <xf numFmtId="173" fontId="58" fillId="0" borderId="1" xfId="0" applyNumberFormat="1" applyFont="1" applyBorder="1" applyAlignment="1">
      <alignment horizontal="center" vertical="top" wrapText="1"/>
    </xf>
    <xf numFmtId="0" fontId="58" fillId="0" borderId="1" xfId="0" applyFont="1" applyBorder="1" applyAlignment="1">
      <alignment horizontal="left"/>
    </xf>
    <xf numFmtId="0" fontId="58" fillId="0" borderId="1" xfId="0" applyFont="1" applyBorder="1"/>
    <xf numFmtId="0" fontId="58" fillId="0" borderId="11" xfId="0" applyFont="1" applyBorder="1" applyAlignment="1">
      <alignment horizontal="center" vertical="top" wrapText="1"/>
    </xf>
    <xf numFmtId="0" fontId="58" fillId="0" borderId="1" xfId="0" applyFont="1" applyBorder="1" applyAlignment="1">
      <alignment vertical="top" wrapText="1"/>
    </xf>
    <xf numFmtId="0" fontId="58" fillId="0" borderId="1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4" xfId="0" applyFont="1" applyBorder="1" applyAlignment="1">
      <alignment vertical="top" wrapText="1"/>
    </xf>
    <xf numFmtId="173" fontId="58" fillId="0" borderId="14" xfId="0" applyNumberFormat="1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171" fontId="0" fillId="0" borderId="0" xfId="0" applyNumberFormat="1" applyAlignment="1">
      <alignment horizontal="center"/>
    </xf>
    <xf numFmtId="44" fontId="58" fillId="0" borderId="2" xfId="3" applyNumberFormat="1" applyFont="1" applyFill="1" applyBorder="1"/>
    <xf numFmtId="44" fontId="58" fillId="0" borderId="1" xfId="3" applyNumberFormat="1" applyFont="1" applyFill="1" applyBorder="1"/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44" fontId="0" fillId="0" borderId="0" xfId="56" applyFont="1"/>
    <xf numFmtId="0" fontId="13" fillId="0" borderId="50" xfId="0" applyFont="1" applyFill="1" applyBorder="1" applyAlignment="1"/>
    <xf numFmtId="172" fontId="0" fillId="24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40" xfId="0" applyBorder="1" applyAlignment="1"/>
    <xf numFmtId="0" fontId="0" fillId="0" borderId="43" xfId="0" applyBorder="1" applyAlignment="1">
      <alignment horizontal="left"/>
    </xf>
    <xf numFmtId="0" fontId="0" fillId="0" borderId="43" xfId="0" applyFont="1" applyBorder="1" applyAlignment="1">
      <alignment horizontal="left" wrapText="1"/>
    </xf>
    <xf numFmtId="44" fontId="0" fillId="0" borderId="43" xfId="0" applyNumberFormat="1" applyBorder="1" applyAlignment="1"/>
    <xf numFmtId="0" fontId="0" fillId="0" borderId="43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41" xfId="0" applyBorder="1" applyAlignment="1"/>
    <xf numFmtId="0" fontId="0" fillId="0" borderId="62" xfId="0" applyBorder="1" applyAlignment="1">
      <alignment horizontal="right"/>
    </xf>
    <xf numFmtId="0" fontId="0" fillId="0" borderId="57" xfId="0" applyBorder="1"/>
    <xf numFmtId="49" fontId="0" fillId="0" borderId="50" xfId="0" applyNumberFormat="1" applyBorder="1" applyAlignment="1"/>
    <xf numFmtId="14" fontId="0" fillId="0" borderId="1" xfId="0" applyNumberFormat="1" applyBorder="1" applyAlignment="1">
      <alignment horizontal="left"/>
    </xf>
    <xf numFmtId="0" fontId="0" fillId="0" borderId="63" xfId="0" applyBorder="1" applyAlignment="1"/>
    <xf numFmtId="0" fontId="0" fillId="0" borderId="64" xfId="0" applyBorder="1" applyAlignment="1">
      <alignment horizontal="left"/>
    </xf>
    <xf numFmtId="44" fontId="0" fillId="0" borderId="64" xfId="0" applyNumberFormat="1" applyBorder="1" applyAlignment="1"/>
    <xf numFmtId="0" fontId="0" fillId="0" borderId="64" xfId="0" applyBorder="1" applyAlignment="1">
      <alignment horizontal="right"/>
    </xf>
    <xf numFmtId="44" fontId="0" fillId="0" borderId="6" xfId="56" applyNumberFormat="1" applyFont="1" applyBorder="1"/>
    <xf numFmtId="44" fontId="0" fillId="0" borderId="1" xfId="56" applyNumberFormat="1" applyFont="1" applyBorder="1"/>
    <xf numFmtId="44" fontId="0" fillId="0" borderId="14" xfId="56" applyNumberFormat="1" applyFont="1" applyBorder="1"/>
    <xf numFmtId="44" fontId="0" fillId="0" borderId="2" xfId="56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57" xfId="0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44" fontId="1" fillId="0" borderId="2" xfId="1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44" fontId="1" fillId="0" borderId="6" xfId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0" fillId="0" borderId="43" xfId="0" applyBorder="1"/>
    <xf numFmtId="44" fontId="0" fillId="0" borderId="43" xfId="56" applyNumberFormat="1" applyFont="1" applyBorder="1"/>
    <xf numFmtId="44" fontId="0" fillId="0" borderId="43" xfId="0" applyNumberFormat="1" applyBorder="1"/>
    <xf numFmtId="1" fontId="0" fillId="0" borderId="65" xfId="0" applyNumberFormat="1" applyBorder="1"/>
    <xf numFmtId="44" fontId="0" fillId="0" borderId="5" xfId="56" applyNumberFormat="1" applyFont="1" applyBorder="1"/>
    <xf numFmtId="0" fontId="0" fillId="0" borderId="66" xfId="0" applyBorder="1"/>
    <xf numFmtId="0" fontId="0" fillId="0" borderId="46" xfId="0" applyBorder="1"/>
    <xf numFmtId="44" fontId="0" fillId="0" borderId="48" xfId="56" applyNumberFormat="1" applyFont="1" applyBorder="1"/>
    <xf numFmtId="44" fontId="0" fillId="0" borderId="46" xfId="0" applyNumberFormat="1" applyBorder="1"/>
    <xf numFmtId="44" fontId="0" fillId="0" borderId="48" xfId="0" applyNumberFormat="1" applyBorder="1"/>
    <xf numFmtId="0" fontId="0" fillId="0" borderId="44" xfId="0" applyBorder="1"/>
    <xf numFmtId="0" fontId="1" fillId="0" borderId="6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30" xfId="0" applyBorder="1"/>
    <xf numFmtId="1" fontId="0" fillId="0" borderId="48" xfId="0" applyNumberFormat="1" applyBorder="1"/>
    <xf numFmtId="0" fontId="0" fillId="0" borderId="67" xfId="0" applyBorder="1"/>
    <xf numFmtId="0" fontId="0" fillId="0" borderId="58" xfId="0" applyBorder="1"/>
    <xf numFmtId="44" fontId="0" fillId="0" borderId="30" xfId="0" applyNumberFormat="1" applyBorder="1"/>
    <xf numFmtId="0" fontId="0" fillId="0" borderId="1" xfId="0" quotePrefix="1" applyBorder="1"/>
    <xf numFmtId="0" fontId="0" fillId="0" borderId="53" xfId="0" applyBorder="1"/>
    <xf numFmtId="0" fontId="0" fillId="0" borderId="68" xfId="0" applyBorder="1"/>
    <xf numFmtId="0" fontId="0" fillId="0" borderId="60" xfId="0" applyBorder="1"/>
    <xf numFmtId="44" fontId="0" fillId="0" borderId="43" xfId="56" applyFont="1" applyBorder="1"/>
    <xf numFmtId="1" fontId="0" fillId="0" borderId="51" xfId="0" applyNumberFormat="1" applyBorder="1"/>
    <xf numFmtId="0" fontId="58" fillId="0" borderId="11" xfId="0" applyFont="1" applyBorder="1"/>
    <xf numFmtId="44" fontId="58" fillId="0" borderId="1" xfId="56" applyFont="1" applyBorder="1"/>
    <xf numFmtId="44" fontId="58" fillId="0" borderId="2" xfId="0" applyNumberFormat="1" applyFont="1" applyBorder="1"/>
    <xf numFmtId="1" fontId="58" fillId="0" borderId="12" xfId="0" applyNumberFormat="1" applyFont="1" applyBorder="1"/>
    <xf numFmtId="44" fontId="0" fillId="0" borderId="5" xfId="56" applyFont="1" applyBorder="1"/>
    <xf numFmtId="0" fontId="0" fillId="0" borderId="50" xfId="0" applyBorder="1"/>
    <xf numFmtId="0" fontId="0" fillId="0" borderId="22" xfId="0" applyFill="1" applyBorder="1"/>
    <xf numFmtId="0" fontId="0" fillId="0" borderId="24" xfId="0" applyFill="1" applyBorder="1"/>
    <xf numFmtId="0" fontId="0" fillId="0" borderId="21" xfId="0" applyBorder="1"/>
    <xf numFmtId="44" fontId="0" fillId="0" borderId="30" xfId="56" applyFont="1" applyBorder="1"/>
    <xf numFmtId="0" fontId="0" fillId="0" borderId="26" xfId="0" applyBorder="1"/>
    <xf numFmtId="0" fontId="0" fillId="0" borderId="43" xfId="0" applyFill="1" applyBorder="1"/>
    <xf numFmtId="44" fontId="0" fillId="0" borderId="42" xfId="1" applyFont="1" applyBorder="1"/>
    <xf numFmtId="0" fontId="0" fillId="0" borderId="29" xfId="0" applyBorder="1"/>
    <xf numFmtId="44" fontId="0" fillId="0" borderId="52" xfId="56" applyFont="1" applyBorder="1"/>
    <xf numFmtId="44" fontId="0" fillId="0" borderId="48" xfId="56" applyFont="1" applyBorder="1"/>
    <xf numFmtId="44" fontId="0" fillId="0" borderId="25" xfId="56" applyFont="1" applyBorder="1"/>
    <xf numFmtId="0" fontId="0" fillId="0" borderId="20" xfId="0" applyBorder="1"/>
    <xf numFmtId="44" fontId="0" fillId="0" borderId="69" xfId="0" applyNumberFormat="1" applyBorder="1"/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" fontId="4" fillId="0" borderId="51" xfId="0" applyNumberFormat="1" applyFont="1" applyBorder="1" applyAlignment="1">
      <alignment horizontal="center" wrapText="1"/>
    </xf>
    <xf numFmtId="0" fontId="0" fillId="0" borderId="48" xfId="0" applyBorder="1" applyAlignment="1">
      <alignment horizontal="right"/>
    </xf>
    <xf numFmtId="0" fontId="0" fillId="0" borderId="22" xfId="0" applyBorder="1" applyAlignment="1"/>
    <xf numFmtId="0" fontId="0" fillId="0" borderId="2" xfId="0" applyBorder="1" applyAlignment="1">
      <alignment wrapText="1"/>
    </xf>
    <xf numFmtId="44" fontId="0" fillId="0" borderId="2" xfId="0" applyNumberFormat="1" applyBorder="1" applyAlignment="1"/>
    <xf numFmtId="0" fontId="0" fillId="0" borderId="4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/>
    <xf numFmtId="16" fontId="0" fillId="0" borderId="2" xfId="0" applyNumberFormat="1" applyBorder="1" applyAlignment="1">
      <alignment horizontal="left"/>
    </xf>
    <xf numFmtId="44" fontId="0" fillId="0" borderId="6" xfId="0" applyNumberFormat="1" applyBorder="1" applyAlignment="1"/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4" xfId="0" applyFont="1" applyBorder="1" applyAlignment="1">
      <alignment horizontal="left" wrapText="1"/>
    </xf>
    <xf numFmtId="0" fontId="0" fillId="0" borderId="70" xfId="0" applyBorder="1" applyAlignment="1">
      <alignment horizontal="right"/>
    </xf>
    <xf numFmtId="0" fontId="0" fillId="0" borderId="13" xfId="0" applyBorder="1" applyAlignment="1"/>
    <xf numFmtId="16" fontId="0" fillId="0" borderId="14" xfId="0" applyNumberForma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4" fontId="0" fillId="0" borderId="14" xfId="0" applyNumberFormat="1" applyBorder="1" applyAlignment="1"/>
    <xf numFmtId="0" fontId="0" fillId="0" borderId="44" xfId="0" applyBorder="1" applyAlignment="1">
      <alignment horizontal="right"/>
    </xf>
    <xf numFmtId="0" fontId="0" fillId="0" borderId="58" xfId="0" applyBorder="1" applyAlignment="1"/>
    <xf numFmtId="0" fontId="0" fillId="0" borderId="6" xfId="0" applyFont="1" applyBorder="1" applyAlignment="1">
      <alignment horizontal="left" wrapText="1"/>
    </xf>
    <xf numFmtId="0" fontId="0" fillId="0" borderId="30" xfId="0" applyBorder="1" applyAlignment="1">
      <alignment horizontal="right"/>
    </xf>
    <xf numFmtId="44" fontId="0" fillId="0" borderId="15" xfId="0" applyNumberFormat="1" applyBorder="1" applyAlignment="1"/>
    <xf numFmtId="44" fontId="0" fillId="0" borderId="1" xfId="60" applyFont="1" applyBorder="1"/>
    <xf numFmtId="44" fontId="0" fillId="0" borderId="5" xfId="60" applyFont="1" applyBorder="1"/>
    <xf numFmtId="44" fontId="0" fillId="0" borderId="6" xfId="60" applyFont="1" applyBorder="1"/>
    <xf numFmtId="44" fontId="0" fillId="0" borderId="14" xfId="60" applyFont="1" applyBorder="1"/>
    <xf numFmtId="44" fontId="0" fillId="0" borderId="2" xfId="60" applyFont="1" applyBorder="1"/>
    <xf numFmtId="16" fontId="0" fillId="0" borderId="2" xfId="0" applyNumberFormat="1" applyBorder="1"/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NumberFormat="1" applyBorder="1"/>
    <xf numFmtId="174" fontId="14" fillId="0" borderId="1" xfId="60" applyNumberFormat="1" applyFont="1" applyBorder="1"/>
    <xf numFmtId="49" fontId="0" fillId="0" borderId="5" xfId="0" applyNumberFormat="1" applyBorder="1" applyAlignment="1" applyProtection="1">
      <alignment horizontal="left"/>
      <protection locked="0"/>
    </xf>
    <xf numFmtId="0" fontId="0" fillId="0" borderId="14" xfId="0" applyNumberFormat="1" applyBorder="1"/>
    <xf numFmtId="174" fontId="14" fillId="0" borderId="14" xfId="60" applyNumberFormat="1" applyFont="1" applyBorder="1"/>
    <xf numFmtId="49" fontId="0" fillId="0" borderId="6" xfId="0" applyNumberFormat="1" applyBorder="1" applyAlignment="1" applyProtection="1">
      <alignment horizontal="left"/>
      <protection locked="0"/>
    </xf>
    <xf numFmtId="174" fontId="14" fillId="0" borderId="2" xfId="60" applyNumberFormat="1" applyFont="1" applyBorder="1"/>
    <xf numFmtId="0" fontId="0" fillId="0" borderId="5" xfId="0" applyNumberFormat="1" applyBorder="1"/>
    <xf numFmtId="0" fontId="0" fillId="0" borderId="6" xfId="0" applyNumberFormat="1" applyBorder="1"/>
    <xf numFmtId="49" fontId="0" fillId="0" borderId="14" xfId="0" applyNumberFormat="1" applyBorder="1" applyAlignment="1" applyProtection="1">
      <alignment horizontal="left"/>
      <protection locked="0"/>
    </xf>
    <xf numFmtId="174" fontId="14" fillId="0" borderId="5" xfId="60" applyNumberFormat="1" applyFont="1" applyBorder="1"/>
    <xf numFmtId="49" fontId="0" fillId="0" borderId="2" xfId="0" applyNumberFormat="1" applyBorder="1" applyAlignment="1" applyProtection="1">
      <alignment horizontal="left"/>
      <protection locked="0"/>
    </xf>
    <xf numFmtId="0" fontId="0" fillId="0" borderId="2" xfId="0" applyNumberFormat="1" applyBorder="1"/>
    <xf numFmtId="174" fontId="14" fillId="0" borderId="6" xfId="60" applyNumberFormat="1" applyFont="1" applyBorder="1"/>
    <xf numFmtId="49" fontId="0" fillId="0" borderId="41" xfId="0" applyNumberFormat="1" applyBorder="1" applyAlignment="1" applyProtection="1">
      <alignment horizontal="left"/>
      <protection locked="0"/>
    </xf>
    <xf numFmtId="0" fontId="0" fillId="0" borderId="41" xfId="0" applyNumberFormat="1" applyBorder="1"/>
    <xf numFmtId="0" fontId="0" fillId="0" borderId="41" xfId="0" applyBorder="1"/>
    <xf numFmtId="44" fontId="0" fillId="0" borderId="41" xfId="60" applyFont="1" applyBorder="1"/>
    <xf numFmtId="0" fontId="0" fillId="0" borderId="41" xfId="0" applyBorder="1" applyAlignment="1">
      <alignment horizontal="center"/>
    </xf>
    <xf numFmtId="174" fontId="14" fillId="0" borderId="41" xfId="60" applyNumberFormat="1" applyFont="1" applyBorder="1"/>
    <xf numFmtId="44" fontId="1" fillId="0" borderId="1" xfId="56" applyNumberFormat="1" applyFont="1" applyBorder="1"/>
    <xf numFmtId="0" fontId="0" fillId="0" borderId="41" xfId="0" applyBorder="1" applyAlignment="1">
      <alignment horizontal="left" wrapText="1"/>
    </xf>
    <xf numFmtId="44" fontId="1" fillId="0" borderId="41" xfId="56" applyNumberFormat="1" applyFont="1" applyBorder="1"/>
    <xf numFmtId="44" fontId="0" fillId="0" borderId="41" xfId="0" applyNumberFormat="1" applyBorder="1"/>
    <xf numFmtId="1" fontId="0" fillId="0" borderId="41" xfId="0" applyNumberFormat="1" applyBorder="1"/>
    <xf numFmtId="0" fontId="4" fillId="0" borderId="59" xfId="0" applyFont="1" applyBorder="1" applyAlignment="1">
      <alignment horizontal="center" wrapText="1"/>
    </xf>
    <xf numFmtId="0" fontId="0" fillId="0" borderId="1" xfId="0" applyBorder="1" applyAlignment="1"/>
    <xf numFmtId="0" fontId="0" fillId="0" borderId="41" xfId="0" applyBorder="1" applyAlignment="1">
      <alignment wrapText="1"/>
    </xf>
    <xf numFmtId="44" fontId="0" fillId="0" borderId="41" xfId="56" applyFont="1" applyBorder="1" applyAlignment="1">
      <alignment horizontal="center"/>
    </xf>
    <xf numFmtId="44" fontId="0" fillId="0" borderId="2" xfId="4" applyFont="1" applyBorder="1"/>
    <xf numFmtId="44" fontId="0" fillId="25" borderId="44" xfId="1" applyFont="1" applyFill="1" applyBorder="1" applyAlignment="1">
      <alignment horizontal="center"/>
    </xf>
    <xf numFmtId="44" fontId="0" fillId="25" borderId="45" xfId="1" applyFont="1" applyFill="1" applyBorder="1" applyAlignment="1">
      <alignment horizontal="center"/>
    </xf>
    <xf numFmtId="170" fontId="0" fillId="25" borderId="46" xfId="1" applyNumberFormat="1" applyFont="1" applyFill="1" applyBorder="1" applyAlignment="1">
      <alignment horizontal="center"/>
    </xf>
    <xf numFmtId="170" fontId="0" fillId="25" borderId="47" xfId="1" applyNumberFormat="1" applyFont="1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0" fillId="25" borderId="49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4" fontId="14" fillId="25" borderId="44" xfId="1" applyFont="1" applyFill="1" applyBorder="1" applyAlignment="1">
      <alignment horizontal="center"/>
    </xf>
    <xf numFmtId="44" fontId="14" fillId="25" borderId="45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54" fillId="27" borderId="54" xfId="0" applyFont="1" applyFill="1" applyBorder="1" applyAlignment="1">
      <alignment horizontal="center"/>
    </xf>
    <xf numFmtId="0" fontId="54" fillId="27" borderId="55" xfId="0" applyFont="1" applyFill="1" applyBorder="1" applyAlignment="1">
      <alignment horizontal="center"/>
    </xf>
    <xf numFmtId="0" fontId="54" fillId="27" borderId="56" xfId="0" applyFont="1" applyFill="1" applyBorder="1" applyAlignment="1">
      <alignment horizontal="center"/>
    </xf>
    <xf numFmtId="0" fontId="4" fillId="27" borderId="54" xfId="0" applyFont="1" applyFill="1" applyBorder="1" applyAlignment="1">
      <alignment horizontal="center" wrapText="1"/>
    </xf>
    <xf numFmtId="0" fontId="4" fillId="27" borderId="55" xfId="0" applyFont="1" applyFill="1" applyBorder="1" applyAlignment="1">
      <alignment horizontal="center" wrapText="1"/>
    </xf>
    <xf numFmtId="0" fontId="4" fillId="27" borderId="56" xfId="0" applyFont="1" applyFill="1" applyBorder="1" applyAlignment="1">
      <alignment horizontal="center" wrapText="1"/>
    </xf>
    <xf numFmtId="0" fontId="0" fillId="25" borderId="27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44" fontId="0" fillId="25" borderId="44" xfId="56" applyFont="1" applyFill="1" applyBorder="1" applyAlignment="1">
      <alignment horizontal="center"/>
    </xf>
    <xf numFmtId="44" fontId="0" fillId="25" borderId="45" xfId="56" applyFont="1" applyFill="1" applyBorder="1" applyAlignment="1">
      <alignment horizontal="center"/>
    </xf>
    <xf numFmtId="170" fontId="0" fillId="25" borderId="46" xfId="56" applyNumberFormat="1" applyFont="1" applyFill="1" applyBorder="1" applyAlignment="1">
      <alignment horizontal="center"/>
    </xf>
    <xf numFmtId="170" fontId="0" fillId="25" borderId="47" xfId="56" applyNumberFormat="1" applyFont="1" applyFill="1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5" borderId="1" xfId="0" applyFill="1" applyBorder="1" applyAlignment="1">
      <alignment horizontal="center"/>
    </xf>
    <xf numFmtId="0" fontId="0" fillId="25" borderId="5" xfId="0" applyFill="1" applyBorder="1" applyAlignment="1">
      <alignment horizontal="center"/>
    </xf>
  </cellXfs>
  <cellStyles count="212">
    <cellStyle name="20% - Accent1 2" xfId="62" xr:uid="{00000000-0005-0000-0000-000000000000}"/>
    <cellStyle name="20% - Accent1 3" xfId="63" xr:uid="{00000000-0005-0000-0000-000001000000}"/>
    <cellStyle name="20% - Accent2 2" xfId="64" xr:uid="{00000000-0005-0000-0000-000002000000}"/>
    <cellStyle name="20% - Accent2 3" xfId="65" xr:uid="{00000000-0005-0000-0000-000003000000}"/>
    <cellStyle name="20% - Accent3 2" xfId="66" xr:uid="{00000000-0005-0000-0000-000004000000}"/>
    <cellStyle name="20% - Accent3 3" xfId="67" xr:uid="{00000000-0005-0000-0000-000005000000}"/>
    <cellStyle name="20% - Accent4 2" xfId="68" xr:uid="{00000000-0005-0000-0000-000006000000}"/>
    <cellStyle name="20% - Accent4 3" xfId="69" xr:uid="{00000000-0005-0000-0000-000007000000}"/>
    <cellStyle name="20% - Accent5 2" xfId="70" xr:uid="{00000000-0005-0000-0000-000008000000}"/>
    <cellStyle name="20% - Accent5 3" xfId="71" xr:uid="{00000000-0005-0000-0000-000009000000}"/>
    <cellStyle name="20% - Accent6 2" xfId="72" xr:uid="{00000000-0005-0000-0000-00000A000000}"/>
    <cellStyle name="20% - Accent6 3" xfId="73" xr:uid="{00000000-0005-0000-0000-00000B000000}"/>
    <cellStyle name="20% - 强调文字颜色 1 2" xfId="74" xr:uid="{00000000-0005-0000-0000-00000C000000}"/>
    <cellStyle name="20% - 强调文字颜色 2 2" xfId="75" xr:uid="{00000000-0005-0000-0000-00000D000000}"/>
    <cellStyle name="20% - 强调文字颜色 3 2" xfId="76" xr:uid="{00000000-0005-0000-0000-00000E000000}"/>
    <cellStyle name="20% - 强调文字颜色 4 2" xfId="77" xr:uid="{00000000-0005-0000-0000-00000F000000}"/>
    <cellStyle name="20% - 强调文字颜色 5 2" xfId="78" xr:uid="{00000000-0005-0000-0000-000010000000}"/>
    <cellStyle name="20% - 强调文字颜色 6 2" xfId="79" xr:uid="{00000000-0005-0000-0000-000011000000}"/>
    <cellStyle name="40% - Accent1 2" xfId="80" xr:uid="{00000000-0005-0000-0000-000012000000}"/>
    <cellStyle name="40% - Accent1 3" xfId="81" xr:uid="{00000000-0005-0000-0000-000013000000}"/>
    <cellStyle name="40% - Accent2 2" xfId="82" xr:uid="{00000000-0005-0000-0000-000014000000}"/>
    <cellStyle name="40% - Accent2 3" xfId="83" xr:uid="{00000000-0005-0000-0000-000015000000}"/>
    <cellStyle name="40% - Accent3 2" xfId="84" xr:uid="{00000000-0005-0000-0000-000016000000}"/>
    <cellStyle name="40% - Accent3 3" xfId="85" xr:uid="{00000000-0005-0000-0000-000017000000}"/>
    <cellStyle name="40% - Accent4 2" xfId="86" xr:uid="{00000000-0005-0000-0000-000018000000}"/>
    <cellStyle name="40% - Accent4 3" xfId="87" xr:uid="{00000000-0005-0000-0000-000019000000}"/>
    <cellStyle name="40% - Accent5 2" xfId="88" xr:uid="{00000000-0005-0000-0000-00001A000000}"/>
    <cellStyle name="40% - Accent5 3" xfId="89" xr:uid="{00000000-0005-0000-0000-00001B000000}"/>
    <cellStyle name="40% - Accent6 2" xfId="90" xr:uid="{00000000-0005-0000-0000-00001C000000}"/>
    <cellStyle name="40% - Accent6 3" xfId="91" xr:uid="{00000000-0005-0000-0000-00001D000000}"/>
    <cellStyle name="40% - 强调文字颜色 1 2" xfId="92" xr:uid="{00000000-0005-0000-0000-00001E000000}"/>
    <cellStyle name="40% - 强调文字颜色 2 2" xfId="93" xr:uid="{00000000-0005-0000-0000-00001F000000}"/>
    <cellStyle name="40% - 强调文字颜色 3 2" xfId="94" xr:uid="{00000000-0005-0000-0000-000020000000}"/>
    <cellStyle name="40% - 强调文字颜色 4 2" xfId="95" xr:uid="{00000000-0005-0000-0000-000021000000}"/>
    <cellStyle name="40% - 强调文字颜色 5 2" xfId="96" xr:uid="{00000000-0005-0000-0000-000022000000}"/>
    <cellStyle name="40% - 强调文字颜色 6 2" xfId="97" xr:uid="{00000000-0005-0000-0000-000023000000}"/>
    <cellStyle name="60% - Accent1 2" xfId="98" xr:uid="{00000000-0005-0000-0000-000024000000}"/>
    <cellStyle name="60% - Accent1 3" xfId="99" xr:uid="{00000000-0005-0000-0000-000025000000}"/>
    <cellStyle name="60% - Accent2 2" xfId="100" xr:uid="{00000000-0005-0000-0000-000026000000}"/>
    <cellStyle name="60% - Accent2 3" xfId="101" xr:uid="{00000000-0005-0000-0000-000027000000}"/>
    <cellStyle name="60% - Accent3 2" xfId="102" xr:uid="{00000000-0005-0000-0000-000028000000}"/>
    <cellStyle name="60% - Accent3 3" xfId="103" xr:uid="{00000000-0005-0000-0000-000029000000}"/>
    <cellStyle name="60% - Accent4 2" xfId="104" xr:uid="{00000000-0005-0000-0000-00002A000000}"/>
    <cellStyle name="60% - Accent4 3" xfId="105" xr:uid="{00000000-0005-0000-0000-00002B000000}"/>
    <cellStyle name="60% - Accent5 2" xfId="106" xr:uid="{00000000-0005-0000-0000-00002C000000}"/>
    <cellStyle name="60% - Accent5 3" xfId="107" xr:uid="{00000000-0005-0000-0000-00002D000000}"/>
    <cellStyle name="60% - Accent6 2" xfId="108" xr:uid="{00000000-0005-0000-0000-00002E000000}"/>
    <cellStyle name="60% - Accent6 3" xfId="109" xr:uid="{00000000-0005-0000-0000-00002F000000}"/>
    <cellStyle name="60% - 强调文字颜色 1 2" xfId="110" xr:uid="{00000000-0005-0000-0000-000030000000}"/>
    <cellStyle name="60% - 强调文字颜色 2 2" xfId="111" xr:uid="{00000000-0005-0000-0000-000031000000}"/>
    <cellStyle name="60% - 强调文字颜色 3 2" xfId="112" xr:uid="{00000000-0005-0000-0000-000032000000}"/>
    <cellStyle name="60% - 强调文字颜色 4 2" xfId="113" xr:uid="{00000000-0005-0000-0000-000033000000}"/>
    <cellStyle name="60% - 强调文字颜色 5 2" xfId="114" xr:uid="{00000000-0005-0000-0000-000034000000}"/>
    <cellStyle name="60% - 强调文字颜色 6 2" xfId="115" xr:uid="{00000000-0005-0000-0000-000035000000}"/>
    <cellStyle name="Accent1 2" xfId="116" xr:uid="{00000000-0005-0000-0000-000036000000}"/>
    <cellStyle name="Accent1 3" xfId="117" xr:uid="{00000000-0005-0000-0000-000037000000}"/>
    <cellStyle name="Accent2 2" xfId="118" xr:uid="{00000000-0005-0000-0000-000038000000}"/>
    <cellStyle name="Accent2 3" xfId="119" xr:uid="{00000000-0005-0000-0000-000039000000}"/>
    <cellStyle name="Accent3 2" xfId="120" xr:uid="{00000000-0005-0000-0000-00003A000000}"/>
    <cellStyle name="Accent3 3" xfId="121" xr:uid="{00000000-0005-0000-0000-00003B000000}"/>
    <cellStyle name="Accent4 2" xfId="122" xr:uid="{00000000-0005-0000-0000-00003C000000}"/>
    <cellStyle name="Accent4 3" xfId="123" xr:uid="{00000000-0005-0000-0000-00003D000000}"/>
    <cellStyle name="Accent5 2" xfId="124" xr:uid="{00000000-0005-0000-0000-00003E000000}"/>
    <cellStyle name="Accent5 3" xfId="125" xr:uid="{00000000-0005-0000-0000-00003F000000}"/>
    <cellStyle name="Accent6 2" xfId="126" xr:uid="{00000000-0005-0000-0000-000040000000}"/>
    <cellStyle name="Accent6 3" xfId="127" xr:uid="{00000000-0005-0000-0000-000041000000}"/>
    <cellStyle name="Bad 2" xfId="128" xr:uid="{00000000-0005-0000-0000-000042000000}"/>
    <cellStyle name="Bad 3" xfId="129" xr:uid="{00000000-0005-0000-0000-000043000000}"/>
    <cellStyle name="Calculation 2" xfId="130" xr:uid="{00000000-0005-0000-0000-000044000000}"/>
    <cellStyle name="Calculation 3" xfId="131" xr:uid="{00000000-0005-0000-0000-000045000000}"/>
    <cellStyle name="Check Cell 2" xfId="132" xr:uid="{00000000-0005-0000-0000-000046000000}"/>
    <cellStyle name="Check Cell 3" xfId="133" xr:uid="{00000000-0005-0000-0000-000047000000}"/>
    <cellStyle name="Comma 2" xfId="134" xr:uid="{00000000-0005-0000-0000-000048000000}"/>
    <cellStyle name="Comma 2 2" xfId="135" xr:uid="{00000000-0005-0000-0000-000049000000}"/>
    <cellStyle name="Comma 3" xfId="136" xr:uid="{00000000-0005-0000-0000-00004A000000}"/>
    <cellStyle name="Comma 4" xfId="137" xr:uid="{00000000-0005-0000-0000-00004B000000}"/>
    <cellStyle name="Comma 5" xfId="138" xr:uid="{00000000-0005-0000-0000-00004C000000}"/>
    <cellStyle name="Comma 6" xfId="139" xr:uid="{00000000-0005-0000-0000-00004D000000}"/>
    <cellStyle name="Comma 7" xfId="140" xr:uid="{00000000-0005-0000-0000-00004E000000}"/>
    <cellStyle name="Currency" xfId="1" builtinId="4"/>
    <cellStyle name="Currency 10" xfId="56" xr:uid="{00000000-0005-0000-0000-000050000000}"/>
    <cellStyle name="Currency 11" xfId="60" xr:uid="{00000000-0005-0000-0000-000051000000}"/>
    <cellStyle name="Currency 2" xfId="4" xr:uid="{00000000-0005-0000-0000-000052000000}"/>
    <cellStyle name="Currency 2 10" xfId="50" xr:uid="{00000000-0005-0000-0000-000053000000}"/>
    <cellStyle name="Currency 2 11" xfId="59" xr:uid="{00000000-0005-0000-0000-000054000000}"/>
    <cellStyle name="Currency 2 12" xfId="49" xr:uid="{00000000-0005-0000-0000-000055000000}"/>
    <cellStyle name="Currency 2 13" xfId="58" xr:uid="{00000000-0005-0000-0000-000056000000}"/>
    <cellStyle name="Currency 2 14" xfId="48" xr:uid="{00000000-0005-0000-0000-000057000000}"/>
    <cellStyle name="Currency 2 15" xfId="57" xr:uid="{00000000-0005-0000-0000-000058000000}"/>
    <cellStyle name="Currency 2 16" xfId="42" xr:uid="{00000000-0005-0000-0000-000059000000}"/>
    <cellStyle name="Currency 2 17" xfId="142" xr:uid="{00000000-0005-0000-0000-00005A000000}"/>
    <cellStyle name="Currency 2 18" xfId="6" xr:uid="{00000000-0005-0000-0000-00005B000000}"/>
    <cellStyle name="Currency 2 2" xfId="37" xr:uid="{00000000-0005-0000-0000-00005C000000}"/>
    <cellStyle name="Currency 2 2 2" xfId="38" xr:uid="{00000000-0005-0000-0000-00005D000000}"/>
    <cellStyle name="Currency 2 2 3" xfId="41" xr:uid="{00000000-0005-0000-0000-00005E000000}"/>
    <cellStyle name="Currency 2 3" xfId="44" xr:uid="{00000000-0005-0000-0000-00005F000000}"/>
    <cellStyle name="Currency 2 4" xfId="53" xr:uid="{00000000-0005-0000-0000-000060000000}"/>
    <cellStyle name="Currency 2 5" xfId="45" xr:uid="{00000000-0005-0000-0000-000061000000}"/>
    <cellStyle name="Currency 2 6" xfId="52" xr:uid="{00000000-0005-0000-0000-000062000000}"/>
    <cellStyle name="Currency 2 7" xfId="46" xr:uid="{00000000-0005-0000-0000-000063000000}"/>
    <cellStyle name="Currency 2 8" xfId="51" xr:uid="{00000000-0005-0000-0000-000064000000}"/>
    <cellStyle name="Currency 2 9" xfId="47" xr:uid="{00000000-0005-0000-0000-000065000000}"/>
    <cellStyle name="Currency 3" xfId="7" xr:uid="{00000000-0005-0000-0000-000066000000}"/>
    <cellStyle name="Currency 4" xfId="8" xr:uid="{00000000-0005-0000-0000-000067000000}"/>
    <cellStyle name="Currency 5" xfId="43" xr:uid="{00000000-0005-0000-0000-000068000000}"/>
    <cellStyle name="Currency 6" xfId="54" xr:uid="{00000000-0005-0000-0000-000069000000}"/>
    <cellStyle name="Currency 7" xfId="5" xr:uid="{00000000-0005-0000-0000-00006A000000}"/>
    <cellStyle name="Currency 8" xfId="55" xr:uid="{00000000-0005-0000-0000-00006B000000}"/>
    <cellStyle name="Currency 9" xfId="141" xr:uid="{00000000-0005-0000-0000-00006C000000}"/>
    <cellStyle name="Excel Built-in Normal" xfId="206" xr:uid="{00000000-0005-0000-0000-00006D000000}"/>
    <cellStyle name="Explanatory Text 2" xfId="143" xr:uid="{00000000-0005-0000-0000-00006E000000}"/>
    <cellStyle name="Explanatory Text 3" xfId="144" xr:uid="{00000000-0005-0000-0000-00006F000000}"/>
    <cellStyle name="F2" xfId="145" xr:uid="{00000000-0005-0000-0000-000070000000}"/>
    <cellStyle name="F3" xfId="146" xr:uid="{00000000-0005-0000-0000-000071000000}"/>
    <cellStyle name="F4" xfId="147" xr:uid="{00000000-0005-0000-0000-000072000000}"/>
    <cellStyle name="F5" xfId="148" xr:uid="{00000000-0005-0000-0000-000073000000}"/>
    <cellStyle name="F6" xfId="149" xr:uid="{00000000-0005-0000-0000-000074000000}"/>
    <cellStyle name="F7" xfId="150" xr:uid="{00000000-0005-0000-0000-000075000000}"/>
    <cellStyle name="F8" xfId="151" xr:uid="{00000000-0005-0000-0000-000076000000}"/>
    <cellStyle name="Good 2" xfId="152" xr:uid="{00000000-0005-0000-0000-000077000000}"/>
    <cellStyle name="Good 3" xfId="153" xr:uid="{00000000-0005-0000-0000-000078000000}"/>
    <cellStyle name="Heading 1 2" xfId="154" xr:uid="{00000000-0005-0000-0000-000079000000}"/>
    <cellStyle name="Heading 1 3" xfId="155" xr:uid="{00000000-0005-0000-0000-00007A000000}"/>
    <cellStyle name="Heading 2 2" xfId="156" xr:uid="{00000000-0005-0000-0000-00007B000000}"/>
    <cellStyle name="Heading 2 3" xfId="157" xr:uid="{00000000-0005-0000-0000-00007C000000}"/>
    <cellStyle name="Heading 3 2" xfId="158" xr:uid="{00000000-0005-0000-0000-00007D000000}"/>
    <cellStyle name="Heading 3 3" xfId="159" xr:uid="{00000000-0005-0000-0000-00007E000000}"/>
    <cellStyle name="Heading 4 2" xfId="160" xr:uid="{00000000-0005-0000-0000-00007F000000}"/>
    <cellStyle name="Heading 4 3" xfId="161" xr:uid="{00000000-0005-0000-0000-000080000000}"/>
    <cellStyle name="Hyperlink" xfId="2" builtinId="8"/>
    <cellStyle name="Hyperlink 2" xfId="61" xr:uid="{00000000-0005-0000-0000-000082000000}"/>
    <cellStyle name="Input 2" xfId="162" xr:uid="{00000000-0005-0000-0000-000083000000}"/>
    <cellStyle name="Input 3" xfId="163" xr:uid="{00000000-0005-0000-0000-000084000000}"/>
    <cellStyle name="Linked Cell 2" xfId="164" xr:uid="{00000000-0005-0000-0000-000085000000}"/>
    <cellStyle name="Linked Cell 3" xfId="165" xr:uid="{00000000-0005-0000-0000-000086000000}"/>
    <cellStyle name="Neutral 2" xfId="166" xr:uid="{00000000-0005-0000-0000-000087000000}"/>
    <cellStyle name="Neutral 3" xfId="167" xr:uid="{00000000-0005-0000-0000-000088000000}"/>
    <cellStyle name="Normal" xfId="0" builtinId="0"/>
    <cellStyle name="Normal 10" xfId="9" xr:uid="{00000000-0005-0000-0000-00008A000000}"/>
    <cellStyle name="Normal 11" xfId="10" xr:uid="{00000000-0005-0000-0000-00008B000000}"/>
    <cellStyle name="Normal 12" xfId="11" xr:uid="{00000000-0005-0000-0000-00008C000000}"/>
    <cellStyle name="Normal 13" xfId="12" xr:uid="{00000000-0005-0000-0000-00008D000000}"/>
    <cellStyle name="Normal 14" xfId="13" xr:uid="{00000000-0005-0000-0000-00008E000000}"/>
    <cellStyle name="Normal 15" xfId="14" xr:uid="{00000000-0005-0000-0000-00008F000000}"/>
    <cellStyle name="Normal 16" xfId="15" xr:uid="{00000000-0005-0000-0000-000090000000}"/>
    <cellStyle name="Normal 17" xfId="16" xr:uid="{00000000-0005-0000-0000-000091000000}"/>
    <cellStyle name="Normal 18" xfId="17" xr:uid="{00000000-0005-0000-0000-000092000000}"/>
    <cellStyle name="Normal 19" xfId="18" xr:uid="{00000000-0005-0000-0000-000093000000}"/>
    <cellStyle name="Normal 2" xfId="3" xr:uid="{00000000-0005-0000-0000-000094000000}"/>
    <cellStyle name="Normal 2 2" xfId="20" xr:uid="{00000000-0005-0000-0000-000095000000}"/>
    <cellStyle name="Normal 2 2 2" xfId="21" xr:uid="{00000000-0005-0000-0000-000096000000}"/>
    <cellStyle name="Normal 2 2 2 2" xfId="22" xr:uid="{00000000-0005-0000-0000-000097000000}"/>
    <cellStyle name="Normal 2 2 2 3" xfId="170" xr:uid="{00000000-0005-0000-0000-000098000000}"/>
    <cellStyle name="Normal 2 2 3" xfId="171" xr:uid="{00000000-0005-0000-0000-000099000000}"/>
    <cellStyle name="Normal 2 2 4" xfId="169" xr:uid="{00000000-0005-0000-0000-00009A000000}"/>
    <cellStyle name="Normal 2 2_(DIRECT) SCH 80 BLK NIPPLES" xfId="208" xr:uid="{00000000-0005-0000-0000-00009B000000}"/>
    <cellStyle name="Normal 2 3" xfId="23" xr:uid="{00000000-0005-0000-0000-00009C000000}"/>
    <cellStyle name="Normal 2 4" xfId="168" xr:uid="{00000000-0005-0000-0000-00009D000000}"/>
    <cellStyle name="Normal 2 5" xfId="19" xr:uid="{00000000-0005-0000-0000-00009E000000}"/>
    <cellStyle name="Normal 2_(DIRECT) SCH 80 BLK NIPPLES" xfId="207" xr:uid="{00000000-0005-0000-0000-00009F000000}"/>
    <cellStyle name="Normal 20" xfId="24" xr:uid="{00000000-0005-0000-0000-0000A0000000}"/>
    <cellStyle name="Normal 21" xfId="25" xr:uid="{00000000-0005-0000-0000-0000A1000000}"/>
    <cellStyle name="Normal 21 2" xfId="26" xr:uid="{00000000-0005-0000-0000-0000A2000000}"/>
    <cellStyle name="Normal 21 3" xfId="40" xr:uid="{00000000-0005-0000-0000-0000A3000000}"/>
    <cellStyle name="Normal 21 4" xfId="39" xr:uid="{00000000-0005-0000-0000-0000A4000000}"/>
    <cellStyle name="Normal 22" xfId="27" xr:uid="{00000000-0005-0000-0000-0000A5000000}"/>
    <cellStyle name="Normal 3" xfId="28" xr:uid="{00000000-0005-0000-0000-0000A6000000}"/>
    <cellStyle name="Normal 4" xfId="29" xr:uid="{00000000-0005-0000-0000-0000A7000000}"/>
    <cellStyle name="Normal 4 2" xfId="173" xr:uid="{00000000-0005-0000-0000-0000A8000000}"/>
    <cellStyle name="Normal 4 3" xfId="174" xr:uid="{00000000-0005-0000-0000-0000A9000000}"/>
    <cellStyle name="Normal 4 4" xfId="172" xr:uid="{00000000-0005-0000-0000-0000AA000000}"/>
    <cellStyle name="Normal 5" xfId="30" xr:uid="{00000000-0005-0000-0000-0000AB000000}"/>
    <cellStyle name="Normal 5 2" xfId="175" xr:uid="{00000000-0005-0000-0000-0000AC000000}"/>
    <cellStyle name="Normal 5_(DIRECT) SCH 80 BLK NIPPLES" xfId="209" xr:uid="{00000000-0005-0000-0000-0000AD000000}"/>
    <cellStyle name="Normal 6" xfId="31" xr:uid="{00000000-0005-0000-0000-0000AE000000}"/>
    <cellStyle name="Normal 6 2" xfId="176" xr:uid="{00000000-0005-0000-0000-0000AF000000}"/>
    <cellStyle name="Normal 7" xfId="32" xr:uid="{00000000-0005-0000-0000-0000B0000000}"/>
    <cellStyle name="Normal 7 2" xfId="177" xr:uid="{00000000-0005-0000-0000-0000B1000000}"/>
    <cellStyle name="Normal 8" xfId="33" xr:uid="{00000000-0005-0000-0000-0000B2000000}"/>
    <cellStyle name="Normal 9" xfId="34" xr:uid="{00000000-0005-0000-0000-0000B3000000}"/>
    <cellStyle name="Normal_begpl2013-1_pl2013-1_begpl2013-1" xfId="211" xr:uid="{00000000-0005-0000-0000-0000B4000000}"/>
    <cellStyle name="Note 2" xfId="178" xr:uid="{00000000-0005-0000-0000-0000B6000000}"/>
    <cellStyle name="Note 3" xfId="179" xr:uid="{00000000-0005-0000-0000-0000B7000000}"/>
    <cellStyle name="Output 2" xfId="180" xr:uid="{00000000-0005-0000-0000-0000B8000000}"/>
    <cellStyle name="Output 3" xfId="181" xr:uid="{00000000-0005-0000-0000-0000B9000000}"/>
    <cellStyle name="Percent 2" xfId="182" xr:uid="{00000000-0005-0000-0000-0000BA000000}"/>
    <cellStyle name="Percent 3" xfId="183" xr:uid="{00000000-0005-0000-0000-0000BB000000}"/>
    <cellStyle name="Style 1" xfId="184" xr:uid="{00000000-0005-0000-0000-0000BC000000}"/>
    <cellStyle name="Title 2" xfId="185" xr:uid="{00000000-0005-0000-0000-0000BD000000}"/>
    <cellStyle name="Title 3" xfId="186" xr:uid="{00000000-0005-0000-0000-0000BE000000}"/>
    <cellStyle name="Total 2" xfId="187" xr:uid="{00000000-0005-0000-0000-0000BF000000}"/>
    <cellStyle name="Total 3" xfId="188" xr:uid="{00000000-0005-0000-0000-0000C0000000}"/>
    <cellStyle name="Warning Text 2" xfId="189" xr:uid="{00000000-0005-0000-0000-0000C1000000}"/>
    <cellStyle name="Warning Text 3" xfId="190" xr:uid="{00000000-0005-0000-0000-0000C2000000}"/>
    <cellStyle name="표준_PI(JETEC)" xfId="210" xr:uid="{00000000-0005-0000-0000-0000C3000000}"/>
    <cellStyle name="千位_FB" xfId="35" xr:uid="{00000000-0005-0000-0000-0000C4000000}"/>
    <cellStyle name="好 2" xfId="191" xr:uid="{00000000-0005-0000-0000-0000C5000000}"/>
    <cellStyle name="差 2" xfId="192" xr:uid="{00000000-0005-0000-0000-0000C6000000}"/>
    <cellStyle name="常规_bminipple bar code" xfId="36" xr:uid="{00000000-0005-0000-0000-0000C7000000}"/>
    <cellStyle name="强调文字颜色 1 2" xfId="193" xr:uid="{00000000-0005-0000-0000-0000C8000000}"/>
    <cellStyle name="强调文字颜色 2 2" xfId="194" xr:uid="{00000000-0005-0000-0000-0000C9000000}"/>
    <cellStyle name="强调文字颜色 3 2" xfId="195" xr:uid="{00000000-0005-0000-0000-0000CA000000}"/>
    <cellStyle name="强调文字颜色 4 2" xfId="196" xr:uid="{00000000-0005-0000-0000-0000CB000000}"/>
    <cellStyle name="强调文字颜色 5 2" xfId="197" xr:uid="{00000000-0005-0000-0000-0000CC000000}"/>
    <cellStyle name="强调文字颜色 6 2" xfId="198" xr:uid="{00000000-0005-0000-0000-0000CD000000}"/>
    <cellStyle name="标题 1 2" xfId="199" xr:uid="{00000000-0005-0000-0000-0000CE000000}"/>
    <cellStyle name="标题 2 2" xfId="200" xr:uid="{00000000-0005-0000-0000-0000CF000000}"/>
    <cellStyle name="标题 3 2" xfId="201" xr:uid="{00000000-0005-0000-0000-0000D0000000}"/>
    <cellStyle name="标题 4 2" xfId="202" xr:uid="{00000000-0005-0000-0000-0000D1000000}"/>
    <cellStyle name="标题 5" xfId="203" xr:uid="{00000000-0005-0000-0000-0000D2000000}"/>
    <cellStyle name="检查单元格 2" xfId="204" xr:uid="{00000000-0005-0000-0000-0000D3000000}"/>
    <cellStyle name="標準_BM5151_Unit41" xfId="205" xr:uid="{00000000-0005-0000-0000-0000D4000000}"/>
  </cellStyles>
  <dxfs count="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991343</xdr:colOff>
      <xdr:row>3</xdr:row>
      <xdr:rowOff>160020</xdr:rowOff>
    </xdr:to>
    <xdr:pic>
      <xdr:nvPicPr>
        <xdr:cNvPr id="1025" name="Picture 1" descr="SIGMA_PP_2728_Orange_tm_300dpi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1019918</xdr:colOff>
      <xdr:row>3</xdr:row>
      <xdr:rowOff>160020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1524743</xdr:colOff>
      <xdr:row>3</xdr:row>
      <xdr:rowOff>160020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1277093</xdr:colOff>
      <xdr:row>3</xdr:row>
      <xdr:rowOff>160020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1077068</xdr:colOff>
      <xdr:row>3</xdr:row>
      <xdr:rowOff>160020</xdr:rowOff>
    </xdr:to>
    <xdr:pic>
      <xdr:nvPicPr>
        <xdr:cNvPr id="8" name="Picture 1" descr="SIGMA_PP_2728_Orange_tm_300dpi.jpg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1467593</xdr:colOff>
      <xdr:row>3</xdr:row>
      <xdr:rowOff>160020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14</xdr:row>
      <xdr:rowOff>174626</xdr:rowOff>
    </xdr:from>
    <xdr:to>
      <xdr:col>8</xdr:col>
      <xdr:colOff>146050</xdr:colOff>
      <xdr:row>24</xdr:row>
      <xdr:rowOff>98426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76" y="3524251"/>
          <a:ext cx="8575674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972293</xdr:colOff>
      <xdr:row>3</xdr:row>
      <xdr:rowOff>160020</xdr:rowOff>
    </xdr:to>
    <xdr:pic>
      <xdr:nvPicPr>
        <xdr:cNvPr id="5" name="Picture 1" descr="SIGMA_PP_2728_Orange_tm_300dpi.jpg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1581893</xdr:colOff>
      <xdr:row>3</xdr:row>
      <xdr:rowOff>7620</xdr:rowOff>
    </xdr:to>
    <xdr:pic>
      <xdr:nvPicPr>
        <xdr:cNvPr id="2" name="Picture 1" descr="SIGMA_PP_2728_Orange_tm_300dpi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990600</xdr:colOff>
      <xdr:row>3</xdr:row>
      <xdr:rowOff>186382</xdr:rowOff>
    </xdr:to>
    <xdr:pic>
      <xdr:nvPicPr>
        <xdr:cNvPr id="2" name="Picture 1" descr="SIGMA_PP_2728_Orange_tm_300dpi.jp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200" cy="757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1581893</xdr:colOff>
      <xdr:row>3</xdr:row>
      <xdr:rowOff>160020</xdr:rowOff>
    </xdr:to>
    <xdr:pic>
      <xdr:nvPicPr>
        <xdr:cNvPr id="5" name="Picture 1" descr="SIGMA_PP_2728_Orange_tm_300dpi.jp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1581893</xdr:colOff>
      <xdr:row>3</xdr:row>
      <xdr:rowOff>7620</xdr:rowOff>
    </xdr:to>
    <xdr:pic>
      <xdr:nvPicPr>
        <xdr:cNvPr id="2" name="Picture 1" descr="SIGMA_PP_2728_Orange_tm_300dpi.jpg">
          <a:extLst>
            <a:ext uri="{FF2B5EF4-FFF2-40B4-BE49-F238E27FC236}">
              <a16:creationId xmlns:a16="http://schemas.microsoft.com/office/drawing/2014/main" id="{622CA4FE-28E1-45F2-B595-2A6C9449E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991343</xdr:colOff>
      <xdr:row>3</xdr:row>
      <xdr:rowOff>160020</xdr:rowOff>
    </xdr:to>
    <xdr:pic>
      <xdr:nvPicPr>
        <xdr:cNvPr id="5" name="Picture 1" descr="SIGMA_PP_2728_Orange_tm_300dpi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1581893</xdr:colOff>
      <xdr:row>3</xdr:row>
      <xdr:rowOff>160020</xdr:rowOff>
    </xdr:to>
    <xdr:pic>
      <xdr:nvPicPr>
        <xdr:cNvPr id="6" name="Picture 1" descr="SIGMA_PP_2728_Orange_tm_300dpi.jpg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1581893</xdr:colOff>
      <xdr:row>3</xdr:row>
      <xdr:rowOff>7620</xdr:rowOff>
    </xdr:to>
    <xdr:pic>
      <xdr:nvPicPr>
        <xdr:cNvPr id="2" name="Picture 1" descr="SIGMA_PP_2728_Orange_tm_300dpi.jpg">
          <a:extLst>
            <a:ext uri="{FF2B5EF4-FFF2-40B4-BE49-F238E27FC236}">
              <a16:creationId xmlns:a16="http://schemas.microsoft.com/office/drawing/2014/main" id="{B5A02C0C-32DD-4748-BA55-8F6BF6D3E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1581893</xdr:colOff>
      <xdr:row>3</xdr:row>
      <xdr:rowOff>7620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58B731F7-6208-4E0D-B7B0-6373C2E88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2191493</xdr:colOff>
      <xdr:row>3</xdr:row>
      <xdr:rowOff>160020</xdr:rowOff>
    </xdr:to>
    <xdr:pic>
      <xdr:nvPicPr>
        <xdr:cNvPr id="4" name="Picture 1" descr="SIGMA_PP_2728_Orange_tm_300dpi.jpg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1010393</xdr:colOff>
      <xdr:row>3</xdr:row>
      <xdr:rowOff>160020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972293</xdr:colOff>
      <xdr:row>3</xdr:row>
      <xdr:rowOff>160020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1210418</xdr:colOff>
      <xdr:row>3</xdr:row>
      <xdr:rowOff>160020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1124693</xdr:colOff>
      <xdr:row>3</xdr:row>
      <xdr:rowOff>160020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867518</xdr:colOff>
      <xdr:row>3</xdr:row>
      <xdr:rowOff>160020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886568</xdr:colOff>
      <xdr:row>3</xdr:row>
      <xdr:rowOff>160020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877043</xdr:colOff>
      <xdr:row>3</xdr:row>
      <xdr:rowOff>160020</xdr:rowOff>
    </xdr:to>
    <xdr:pic>
      <xdr:nvPicPr>
        <xdr:cNvPr id="3" name="Picture 1" descr="SIGMA_PP_2728_Orange_tm_300dpi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94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n-dc\data\SPP\Customer%20Pricing\1%20Master%20Folder\Rep%20Price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 Threaded Fittings"/>
      <sheetName val="CI Threaded Fittings"/>
      <sheetName val="CI-DI Flanged Fittings"/>
      <sheetName val="Black Malleable"/>
      <sheetName val="Galvanized Malleable"/>
      <sheetName val="Black Steel Nipples"/>
      <sheetName val="Galvanized Steel Nipples"/>
      <sheetName val="Domestic Black Nipples"/>
      <sheetName val="Domestic Galvanized Nipples"/>
      <sheetName val="Domestic Long Nips and Trays"/>
      <sheetName val="Unilet"/>
      <sheetName val="Siglet"/>
      <sheetName val="SafeLet"/>
      <sheetName val="Steel Plate Flanges"/>
      <sheetName val="Grooved Outlet"/>
      <sheetName val="Domestic Grooved Outlet"/>
      <sheetName val="Weld Template"/>
      <sheetName val="Dielectric Unions"/>
      <sheetName val="Import Valves"/>
      <sheetName val="Adjustable Post Indicator"/>
      <sheetName val="Grooved Check Valves"/>
      <sheetName val="Grooved OS&amp;Y Valves "/>
      <sheetName val="Flange Packs"/>
      <sheetName val="Merchant Coupling"/>
      <sheetName val="Hydrotec"/>
      <sheetName val="PolyLok"/>
      <sheetName val="(Direct) SCH80 Black Nipples"/>
      <sheetName val="(Direct) SCH80 Stainless Nipple"/>
      <sheetName val="(Direct) In Building Risers"/>
      <sheetName val="(Direct) 2000psi Forged Fitting"/>
      <sheetName val="(Direct) 3000psi Forged Fitting"/>
      <sheetName val="(Direct) Beam Clamps"/>
      <sheetName val="(Direct) Clevis Pipe Hangers"/>
      <sheetName val="(Direct) Loop Pipe Hangers"/>
      <sheetName val="Lead-Free Ball Valve"/>
      <sheetName val="Lead-Free Supply Lines"/>
      <sheetName val="Lead-Free Supply Stops"/>
    </sheetNames>
    <sheetDataSet>
      <sheetData sheetId="0">
        <row r="7">
          <cell r="E7">
            <v>1</v>
          </cell>
        </row>
      </sheetData>
      <sheetData sheetId="1">
        <row r="7">
          <cell r="E7">
            <v>1</v>
          </cell>
        </row>
      </sheetData>
      <sheetData sheetId="2">
        <row r="7">
          <cell r="E7">
            <v>1</v>
          </cell>
        </row>
      </sheetData>
      <sheetData sheetId="3">
        <row r="7">
          <cell r="E7">
            <v>1</v>
          </cell>
        </row>
      </sheetData>
      <sheetData sheetId="4">
        <row r="7">
          <cell r="E7">
            <v>1</v>
          </cell>
        </row>
      </sheetData>
      <sheetData sheetId="5">
        <row r="7">
          <cell r="E7">
            <v>1</v>
          </cell>
        </row>
      </sheetData>
      <sheetData sheetId="6">
        <row r="7">
          <cell r="E7">
            <v>1</v>
          </cell>
        </row>
      </sheetData>
      <sheetData sheetId="7">
        <row r="7">
          <cell r="E7">
            <v>1</v>
          </cell>
        </row>
      </sheetData>
      <sheetData sheetId="8">
        <row r="7">
          <cell r="E7">
            <v>1</v>
          </cell>
        </row>
      </sheetData>
      <sheetData sheetId="9"/>
      <sheetData sheetId="10">
        <row r="7">
          <cell r="F7">
            <v>1</v>
          </cell>
        </row>
      </sheetData>
      <sheetData sheetId="11">
        <row r="7">
          <cell r="F7">
            <v>1</v>
          </cell>
        </row>
      </sheetData>
      <sheetData sheetId="12">
        <row r="7">
          <cell r="F7">
            <v>1</v>
          </cell>
        </row>
      </sheetData>
      <sheetData sheetId="13">
        <row r="7">
          <cell r="F7">
            <v>1</v>
          </cell>
        </row>
      </sheetData>
      <sheetData sheetId="14">
        <row r="7">
          <cell r="E7">
            <v>1</v>
          </cell>
        </row>
      </sheetData>
      <sheetData sheetId="15">
        <row r="7">
          <cell r="E7">
            <v>1</v>
          </cell>
        </row>
      </sheetData>
      <sheetData sheetId="16">
        <row r="7">
          <cell r="E7">
            <v>1</v>
          </cell>
        </row>
      </sheetData>
      <sheetData sheetId="17">
        <row r="7">
          <cell r="E7">
            <v>1</v>
          </cell>
        </row>
      </sheetData>
      <sheetData sheetId="18">
        <row r="5">
          <cell r="E5">
            <v>1</v>
          </cell>
        </row>
        <row r="6">
          <cell r="E6">
            <v>1</v>
          </cell>
        </row>
        <row r="7">
          <cell r="E7">
            <v>1</v>
          </cell>
        </row>
        <row r="8">
          <cell r="E8">
            <v>1</v>
          </cell>
        </row>
      </sheetData>
      <sheetData sheetId="19">
        <row r="7">
          <cell r="E7">
            <v>1</v>
          </cell>
        </row>
      </sheetData>
      <sheetData sheetId="20">
        <row r="7">
          <cell r="E7" t="e">
            <v>#REF!</v>
          </cell>
        </row>
      </sheetData>
      <sheetData sheetId="21">
        <row r="7">
          <cell r="E7">
            <v>1</v>
          </cell>
        </row>
      </sheetData>
      <sheetData sheetId="22">
        <row r="7">
          <cell r="E7">
            <v>1</v>
          </cell>
        </row>
      </sheetData>
      <sheetData sheetId="23">
        <row r="7">
          <cell r="E7">
            <v>1</v>
          </cell>
        </row>
      </sheetData>
      <sheetData sheetId="24">
        <row r="7">
          <cell r="E7">
            <v>1</v>
          </cell>
        </row>
      </sheetData>
      <sheetData sheetId="25">
        <row r="7">
          <cell r="E7">
            <v>1</v>
          </cell>
        </row>
      </sheetData>
      <sheetData sheetId="26">
        <row r="7">
          <cell r="E7">
            <v>1</v>
          </cell>
        </row>
      </sheetData>
      <sheetData sheetId="27">
        <row r="7">
          <cell r="E7">
            <v>1</v>
          </cell>
        </row>
      </sheetData>
      <sheetData sheetId="28">
        <row r="7">
          <cell r="E7">
            <v>1</v>
          </cell>
        </row>
      </sheetData>
      <sheetData sheetId="29">
        <row r="7">
          <cell r="E7">
            <v>1</v>
          </cell>
        </row>
      </sheetData>
      <sheetData sheetId="30">
        <row r="7">
          <cell r="E7">
            <v>1</v>
          </cell>
        </row>
      </sheetData>
      <sheetData sheetId="31">
        <row r="7">
          <cell r="E7">
            <v>1</v>
          </cell>
        </row>
      </sheetData>
      <sheetData sheetId="32">
        <row r="7">
          <cell r="E7">
            <v>1</v>
          </cell>
        </row>
      </sheetData>
      <sheetData sheetId="33">
        <row r="7">
          <cell r="E7">
            <v>1</v>
          </cell>
        </row>
      </sheetData>
      <sheetData sheetId="34">
        <row r="7">
          <cell r="E7">
            <v>1</v>
          </cell>
        </row>
      </sheetData>
      <sheetData sheetId="35">
        <row r="7">
          <cell r="E7">
            <v>1</v>
          </cell>
        </row>
      </sheetData>
      <sheetData sheetId="36">
        <row r="7">
          <cell r="E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http://www.sigmaco.com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spp-sales@sigmaco.com" TargetMode="External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mailto:spp-sales@sigmaco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http://www.sigmaco.com/" TargetMode="External"/><Relationship Id="rId4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pp-sales@sigmaco.com" TargetMode="External"/><Relationship Id="rId2" Type="http://schemas.openxmlformats.org/officeDocument/2006/relationships/hyperlink" Target="http://www.sigmaco.com/" TargetMode="External"/><Relationship Id="rId1" Type="http://schemas.openxmlformats.org/officeDocument/2006/relationships/hyperlink" Target="mailto:spp-sales@sigmaco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spp-sales@sigmaco.com" TargetMode="External"/><Relationship Id="rId1" Type="http://schemas.openxmlformats.org/officeDocument/2006/relationships/hyperlink" Target="mailto:spp-sales@sigmaco.com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J109"/>
  <sheetViews>
    <sheetView showGridLines="0" showRowColHeaders="0" zoomScaleNormal="100" workbookViewId="0">
      <pane ySplit="8" topLeftCell="A9" activePane="bottomLeft" state="frozen"/>
      <selection pane="bottomLeft" activeCell="J108" sqref="A1:J108"/>
    </sheetView>
  </sheetViews>
  <sheetFormatPr defaultRowHeight="14.5"/>
  <cols>
    <col min="1" max="1" width="16" customWidth="1"/>
    <col min="2" max="2" width="21.7265625" bestFit="1" customWidth="1"/>
    <col min="3" max="3" width="32.1796875" bestFit="1" customWidth="1"/>
    <col min="4" max="4" width="10.54296875" style="1" bestFit="1" customWidth="1"/>
    <col min="5" max="5" width="9.1796875" style="1"/>
    <col min="6" max="8" width="8.26953125" bestFit="1" customWidth="1"/>
    <col min="9" max="9" width="6.1796875" bestFit="1" customWidth="1"/>
    <col min="10" max="10" width="13.1796875" style="23" bestFit="1" customWidth="1"/>
  </cols>
  <sheetData>
    <row r="1" spans="1:10">
      <c r="E1" s="149" t="s">
        <v>1394</v>
      </c>
      <c r="G1" s="143"/>
      <c r="H1" s="143"/>
      <c r="J1" s="126"/>
    </row>
    <row r="2" spans="1:10">
      <c r="E2" s="149" t="s">
        <v>1395</v>
      </c>
      <c r="G2" s="143"/>
      <c r="H2" s="143"/>
      <c r="J2" s="127"/>
    </row>
    <row r="3" spans="1:10">
      <c r="E3" s="145" t="s">
        <v>1396</v>
      </c>
      <c r="G3" s="143"/>
      <c r="H3" s="143"/>
    </row>
    <row r="4" spans="1:10">
      <c r="F4" s="9" t="s">
        <v>1393</v>
      </c>
      <c r="G4" s="9"/>
      <c r="H4" s="9"/>
    </row>
    <row r="5" spans="1:10" ht="18">
      <c r="A5" s="10" t="s">
        <v>1397</v>
      </c>
      <c r="D5" s="408" t="s">
        <v>1741</v>
      </c>
      <c r="E5" s="409"/>
    </row>
    <row r="6" spans="1:10">
      <c r="A6" s="7"/>
      <c r="B6" s="415"/>
      <c r="C6" s="416"/>
      <c r="D6" s="410">
        <v>43600</v>
      </c>
      <c r="E6" s="411"/>
    </row>
    <row r="7" spans="1:10" ht="15" thickBot="1">
      <c r="A7" s="417" t="s">
        <v>2087</v>
      </c>
      <c r="B7" s="417"/>
      <c r="C7" s="137"/>
      <c r="D7" s="129" t="s">
        <v>1744</v>
      </c>
      <c r="E7" s="228">
        <v>1</v>
      </c>
      <c r="F7" s="412" t="s">
        <v>1743</v>
      </c>
      <c r="G7" s="413"/>
      <c r="H7" s="413" t="s">
        <v>3333</v>
      </c>
      <c r="I7" s="414"/>
    </row>
    <row r="8" spans="1:10" s="3" customFormat="1" ht="30" thickTop="1" thickBot="1">
      <c r="A8" s="16" t="s">
        <v>1812</v>
      </c>
      <c r="B8" s="17" t="s">
        <v>614</v>
      </c>
      <c r="C8" s="17" t="s">
        <v>377</v>
      </c>
      <c r="D8" s="18" t="s">
        <v>1811</v>
      </c>
      <c r="E8" s="18" t="s">
        <v>1810</v>
      </c>
      <c r="F8" s="19" t="s">
        <v>1878</v>
      </c>
      <c r="G8" s="17" t="s">
        <v>1881</v>
      </c>
      <c r="H8" s="17" t="s">
        <v>1880</v>
      </c>
      <c r="I8" s="25" t="s">
        <v>1493</v>
      </c>
      <c r="J8" s="24" t="s">
        <v>1665</v>
      </c>
    </row>
    <row r="9" spans="1:10" ht="15" thickTop="1">
      <c r="A9" s="33" t="s">
        <v>1399</v>
      </c>
      <c r="B9" s="20" t="s">
        <v>618</v>
      </c>
      <c r="C9" s="20" t="s">
        <v>1894</v>
      </c>
      <c r="D9" s="123">
        <v>19.462599854756718</v>
      </c>
      <c r="E9" s="34">
        <f t="shared" ref="E9:E40" si="0">SUM(D9*DITF)</f>
        <v>19.462599854756718</v>
      </c>
      <c r="F9" s="20">
        <v>0.62</v>
      </c>
      <c r="G9" s="20">
        <v>35</v>
      </c>
      <c r="H9" s="20">
        <v>70</v>
      </c>
      <c r="I9" s="20">
        <v>3360</v>
      </c>
      <c r="J9" s="35">
        <v>829805750947</v>
      </c>
    </row>
    <row r="10" spans="1:10">
      <c r="A10" s="36" t="s">
        <v>1400</v>
      </c>
      <c r="B10" s="4" t="s">
        <v>619</v>
      </c>
      <c r="C10" s="4" t="s">
        <v>1894</v>
      </c>
      <c r="D10" s="124">
        <v>31.604938271604937</v>
      </c>
      <c r="E10" s="14">
        <f t="shared" si="0"/>
        <v>31.604938271604937</v>
      </c>
      <c r="F10" s="4">
        <v>0.9</v>
      </c>
      <c r="G10" s="4">
        <v>21</v>
      </c>
      <c r="H10" s="4">
        <v>42</v>
      </c>
      <c r="I10" s="4">
        <v>2016</v>
      </c>
      <c r="J10" s="37">
        <v>829805750954</v>
      </c>
    </row>
    <row r="11" spans="1:10">
      <c r="A11" s="36" t="s">
        <v>1401</v>
      </c>
      <c r="B11" s="4" t="s">
        <v>620</v>
      </c>
      <c r="C11" s="4" t="s">
        <v>1894</v>
      </c>
      <c r="D11" s="124">
        <v>45.672697420353011</v>
      </c>
      <c r="E11" s="14">
        <f t="shared" si="0"/>
        <v>45.672697420353011</v>
      </c>
      <c r="F11" s="4">
        <v>1.2</v>
      </c>
      <c r="G11" s="4">
        <v>16</v>
      </c>
      <c r="H11" s="4">
        <v>32</v>
      </c>
      <c r="I11" s="4">
        <v>1536</v>
      </c>
      <c r="J11" s="37">
        <v>829805750961</v>
      </c>
    </row>
    <row r="12" spans="1:10" ht="15" thickBot="1">
      <c r="A12" s="38" t="s">
        <v>1402</v>
      </c>
      <c r="B12" s="39" t="s">
        <v>621</v>
      </c>
      <c r="C12" s="39" t="s">
        <v>1894</v>
      </c>
      <c r="D12" s="125">
        <v>69.069495753212706</v>
      </c>
      <c r="E12" s="41">
        <f t="shared" si="0"/>
        <v>69.069495753212706</v>
      </c>
      <c r="F12" s="39">
        <v>1.85</v>
      </c>
      <c r="G12" s="39">
        <v>17</v>
      </c>
      <c r="H12" s="39">
        <v>17</v>
      </c>
      <c r="I12" s="39">
        <v>816</v>
      </c>
      <c r="J12" s="42">
        <v>829805750978</v>
      </c>
    </row>
    <row r="13" spans="1:10" ht="15" thickTop="1">
      <c r="A13" s="33" t="s">
        <v>1403</v>
      </c>
      <c r="B13" s="20" t="s">
        <v>618</v>
      </c>
      <c r="C13" s="20" t="s">
        <v>1895</v>
      </c>
      <c r="D13" s="123">
        <v>31.195731110479617</v>
      </c>
      <c r="E13" s="34">
        <f t="shared" si="0"/>
        <v>31.195731110479617</v>
      </c>
      <c r="F13" s="20">
        <v>0.46</v>
      </c>
      <c r="G13" s="20">
        <v>85</v>
      </c>
      <c r="H13" s="20">
        <v>85</v>
      </c>
      <c r="I13" s="20">
        <v>4080</v>
      </c>
      <c r="J13" s="35">
        <v>829805750909</v>
      </c>
    </row>
    <row r="14" spans="1:10">
      <c r="A14" s="36" t="s">
        <v>1404</v>
      </c>
      <c r="B14" s="4" t="s">
        <v>619</v>
      </c>
      <c r="C14" s="4" t="s">
        <v>1895</v>
      </c>
      <c r="D14" s="124">
        <v>41.425910138612615</v>
      </c>
      <c r="E14" s="14">
        <f t="shared" si="0"/>
        <v>41.425910138612615</v>
      </c>
      <c r="F14" s="4">
        <v>0.73</v>
      </c>
      <c r="G14" s="4">
        <v>25</v>
      </c>
      <c r="H14" s="4">
        <v>50</v>
      </c>
      <c r="I14" s="4">
        <v>2400</v>
      </c>
      <c r="J14" s="37">
        <v>829805750916</v>
      </c>
    </row>
    <row r="15" spans="1:10">
      <c r="A15" s="36" t="s">
        <v>1405</v>
      </c>
      <c r="B15" s="4" t="s">
        <v>620</v>
      </c>
      <c r="C15" s="4" t="s">
        <v>1895</v>
      </c>
      <c r="D15" s="124">
        <v>69.069495753212706</v>
      </c>
      <c r="E15" s="14">
        <f t="shared" si="0"/>
        <v>69.069495753212706</v>
      </c>
      <c r="F15" s="4">
        <v>0.92</v>
      </c>
      <c r="G15" s="4">
        <v>35</v>
      </c>
      <c r="H15" s="4">
        <v>35</v>
      </c>
      <c r="I15" s="4">
        <v>1680</v>
      </c>
      <c r="J15" s="37">
        <v>829805750923</v>
      </c>
    </row>
    <row r="16" spans="1:10" ht="15" thickBot="1">
      <c r="A16" s="38" t="s">
        <v>1406</v>
      </c>
      <c r="B16" s="39" t="s">
        <v>621</v>
      </c>
      <c r="C16" s="39" t="s">
        <v>1895</v>
      </c>
      <c r="D16" s="125">
        <v>79.804868807426345</v>
      </c>
      <c r="E16" s="41">
        <f t="shared" si="0"/>
        <v>79.804868807426345</v>
      </c>
      <c r="F16" s="39">
        <v>1.5</v>
      </c>
      <c r="G16" s="39">
        <v>11</v>
      </c>
      <c r="H16" s="39">
        <v>22</v>
      </c>
      <c r="I16" s="39">
        <v>1056</v>
      </c>
      <c r="J16" s="42">
        <v>829805750930</v>
      </c>
    </row>
    <row r="17" spans="1:10" ht="15" thickTop="1">
      <c r="A17" s="33" t="s">
        <v>1407</v>
      </c>
      <c r="B17" s="20" t="s">
        <v>618</v>
      </c>
      <c r="C17" s="20" t="s">
        <v>1792</v>
      </c>
      <c r="D17" s="123">
        <v>28.554829339143065</v>
      </c>
      <c r="E17" s="34">
        <f t="shared" si="0"/>
        <v>28.554829339143065</v>
      </c>
      <c r="F17" s="20">
        <v>0.63</v>
      </c>
      <c r="G17" s="20">
        <v>28</v>
      </c>
      <c r="H17" s="20">
        <v>56</v>
      </c>
      <c r="I17" s="20">
        <v>2688</v>
      </c>
      <c r="J17" s="35">
        <v>829805751326</v>
      </c>
    </row>
    <row r="18" spans="1:10">
      <c r="A18" s="36" t="s">
        <v>1408</v>
      </c>
      <c r="B18" s="4" t="s">
        <v>619</v>
      </c>
      <c r="C18" s="4" t="s">
        <v>1792</v>
      </c>
      <c r="D18" s="124">
        <v>52.887499605317167</v>
      </c>
      <c r="E18" s="14">
        <f t="shared" si="0"/>
        <v>52.887499605317167</v>
      </c>
      <c r="F18" s="4">
        <v>1.22</v>
      </c>
      <c r="G18" s="4">
        <v>16</v>
      </c>
      <c r="H18" s="4">
        <v>32</v>
      </c>
      <c r="I18" s="4">
        <v>1536</v>
      </c>
      <c r="J18" s="37">
        <v>829805751432</v>
      </c>
    </row>
    <row r="19" spans="1:10">
      <c r="A19" s="36" t="s">
        <v>1409</v>
      </c>
      <c r="B19" s="4" t="s">
        <v>620</v>
      </c>
      <c r="C19" s="4" t="s">
        <v>1792</v>
      </c>
      <c r="D19" s="124">
        <v>67.048719648890142</v>
      </c>
      <c r="E19" s="14">
        <f t="shared" si="0"/>
        <v>67.048719648890142</v>
      </c>
      <c r="F19" s="4">
        <v>1.55</v>
      </c>
      <c r="G19" s="4">
        <v>25</v>
      </c>
      <c r="H19" s="4">
        <v>25</v>
      </c>
      <c r="I19" s="4">
        <v>1200</v>
      </c>
      <c r="J19" s="37">
        <v>829805751593</v>
      </c>
    </row>
    <row r="20" spans="1:10" ht="15" thickBot="1">
      <c r="A20" s="38" t="s">
        <v>1410</v>
      </c>
      <c r="B20" s="39" t="s">
        <v>621</v>
      </c>
      <c r="C20" s="39" t="s">
        <v>1792</v>
      </c>
      <c r="D20" s="125">
        <v>94.69230526349024</v>
      </c>
      <c r="E20" s="41">
        <f t="shared" si="0"/>
        <v>94.69230526349024</v>
      </c>
      <c r="F20" s="39">
        <v>2.4500000000000002</v>
      </c>
      <c r="G20" s="39">
        <v>15</v>
      </c>
      <c r="H20" s="39">
        <v>15</v>
      </c>
      <c r="I20" s="39">
        <v>720</v>
      </c>
      <c r="J20" s="42">
        <v>829805751746</v>
      </c>
    </row>
    <row r="21" spans="1:10" ht="15" thickTop="1">
      <c r="A21" s="33" t="s">
        <v>1411</v>
      </c>
      <c r="B21" s="20" t="s">
        <v>618</v>
      </c>
      <c r="C21" s="20" t="s">
        <v>1793</v>
      </c>
      <c r="D21" s="123">
        <v>17.523917779672257</v>
      </c>
      <c r="E21" s="34">
        <f t="shared" si="0"/>
        <v>17.523917779672257</v>
      </c>
      <c r="F21" s="20">
        <v>0.4</v>
      </c>
      <c r="G21" s="20">
        <v>55</v>
      </c>
      <c r="H21" s="20">
        <v>110</v>
      </c>
      <c r="I21" s="20">
        <v>5280</v>
      </c>
      <c r="J21" s="35">
        <v>829805751180</v>
      </c>
    </row>
    <row r="22" spans="1:10">
      <c r="A22" s="36" t="s">
        <v>1412</v>
      </c>
      <c r="B22" s="4" t="s">
        <v>619</v>
      </c>
      <c r="C22" s="4" t="s">
        <v>1793</v>
      </c>
      <c r="D22" s="124">
        <v>26.128003536358182</v>
      </c>
      <c r="E22" s="14">
        <f t="shared" si="0"/>
        <v>26.128003536358182</v>
      </c>
      <c r="F22" s="4">
        <v>0.56999999999999995</v>
      </c>
      <c r="G22" s="4">
        <v>36</v>
      </c>
      <c r="H22" s="4">
        <v>72</v>
      </c>
      <c r="I22" s="4">
        <v>3456</v>
      </c>
      <c r="J22" s="37">
        <v>829805751197</v>
      </c>
    </row>
    <row r="23" spans="1:10">
      <c r="A23" s="36" t="s">
        <v>1413</v>
      </c>
      <c r="B23" s="4" t="s">
        <v>620</v>
      </c>
      <c r="C23" s="4" t="s">
        <v>1793</v>
      </c>
      <c r="D23" s="124">
        <v>36.263458684601048</v>
      </c>
      <c r="E23" s="14">
        <f t="shared" si="0"/>
        <v>36.263458684601048</v>
      </c>
      <c r="F23" s="4">
        <v>0.75</v>
      </c>
      <c r="G23" s="4">
        <v>57</v>
      </c>
      <c r="H23" s="4">
        <v>57</v>
      </c>
      <c r="I23" s="4">
        <v>2736</v>
      </c>
      <c r="J23" s="37">
        <v>829805751203</v>
      </c>
    </row>
    <row r="24" spans="1:10">
      <c r="A24" s="36" t="s">
        <v>1414</v>
      </c>
      <c r="B24" s="4" t="s">
        <v>621</v>
      </c>
      <c r="C24" s="4" t="s">
        <v>1793</v>
      </c>
      <c r="D24" s="124">
        <v>54.182059297148804</v>
      </c>
      <c r="E24" s="14">
        <f t="shared" si="0"/>
        <v>54.182059297148804</v>
      </c>
      <c r="F24" s="4">
        <v>1.1499999999999999</v>
      </c>
      <c r="G24" s="4">
        <v>15</v>
      </c>
      <c r="H24" s="4">
        <v>30</v>
      </c>
      <c r="I24" s="4">
        <v>1440</v>
      </c>
      <c r="J24" s="37">
        <v>829805751210</v>
      </c>
    </row>
    <row r="25" spans="1:10">
      <c r="A25" s="36" t="s">
        <v>1415</v>
      </c>
      <c r="B25" s="4" t="s">
        <v>1913</v>
      </c>
      <c r="C25" s="4" t="s">
        <v>1793</v>
      </c>
      <c r="D25" s="124">
        <v>17.923021060275961</v>
      </c>
      <c r="E25" s="14">
        <f t="shared" si="0"/>
        <v>17.923021060275961</v>
      </c>
      <c r="F25" s="4">
        <v>0.39</v>
      </c>
      <c r="G25" s="4">
        <v>65</v>
      </c>
      <c r="H25" s="4">
        <v>130</v>
      </c>
      <c r="I25" s="4">
        <v>6240</v>
      </c>
      <c r="J25" s="37">
        <v>829805751227</v>
      </c>
    </row>
    <row r="26" spans="1:10" ht="15" thickBot="1">
      <c r="A26" s="38" t="s">
        <v>1416</v>
      </c>
      <c r="B26" s="39" t="s">
        <v>1914</v>
      </c>
      <c r="C26" s="39" t="s">
        <v>1793</v>
      </c>
      <c r="D26" s="125">
        <v>23.907044299201161</v>
      </c>
      <c r="E26" s="41">
        <f t="shared" si="0"/>
        <v>23.907044299201161</v>
      </c>
      <c r="F26" s="39">
        <v>0.53</v>
      </c>
      <c r="G26" s="39">
        <v>60</v>
      </c>
      <c r="H26" s="39">
        <v>120</v>
      </c>
      <c r="I26" s="39">
        <v>5760</v>
      </c>
      <c r="J26" s="42">
        <v>829805751234</v>
      </c>
    </row>
    <row r="27" spans="1:10" ht="15" thickTop="1">
      <c r="A27" s="33" t="s">
        <v>1417</v>
      </c>
      <c r="B27" s="20" t="s">
        <v>1915</v>
      </c>
      <c r="C27" s="20" t="s">
        <v>1794</v>
      </c>
      <c r="D27" s="123">
        <v>34.542641533263868</v>
      </c>
      <c r="E27" s="34">
        <f t="shared" si="0"/>
        <v>34.542641533263868</v>
      </c>
      <c r="F27" s="20">
        <v>0.64</v>
      </c>
      <c r="G27" s="20">
        <v>32</v>
      </c>
      <c r="H27" s="20">
        <v>64</v>
      </c>
      <c r="I27" s="20">
        <v>3072</v>
      </c>
      <c r="J27" s="35">
        <v>829805751289</v>
      </c>
    </row>
    <row r="28" spans="1:10">
      <c r="A28" s="36" t="s">
        <v>1418</v>
      </c>
      <c r="B28" s="4" t="s">
        <v>1916</v>
      </c>
      <c r="C28" s="4" t="s">
        <v>1794</v>
      </c>
      <c r="D28" s="124">
        <v>41.015439992422088</v>
      </c>
      <c r="E28" s="14">
        <f t="shared" si="0"/>
        <v>41.015439992422088</v>
      </c>
      <c r="F28" s="4">
        <v>0.73</v>
      </c>
      <c r="G28" s="4">
        <v>32</v>
      </c>
      <c r="H28" s="4">
        <v>64</v>
      </c>
      <c r="I28" s="4">
        <v>3072</v>
      </c>
      <c r="J28" s="37">
        <v>829805751296</v>
      </c>
    </row>
    <row r="29" spans="1:10">
      <c r="A29" s="36" t="s">
        <v>1419</v>
      </c>
      <c r="B29" s="4" t="s">
        <v>1917</v>
      </c>
      <c r="C29" s="4" t="s">
        <v>1794</v>
      </c>
      <c r="D29" s="124">
        <v>32.300843042531021</v>
      </c>
      <c r="E29" s="14">
        <f t="shared" si="0"/>
        <v>32.300843042531021</v>
      </c>
      <c r="F29" s="4">
        <v>0.71</v>
      </c>
      <c r="G29" s="4">
        <v>37</v>
      </c>
      <c r="H29" s="4">
        <v>74</v>
      </c>
      <c r="I29" s="4">
        <v>3552</v>
      </c>
      <c r="J29" s="37">
        <v>829805751302</v>
      </c>
    </row>
    <row r="30" spans="1:10">
      <c r="A30" s="36" t="s">
        <v>1420</v>
      </c>
      <c r="B30" s="4" t="s">
        <v>1918</v>
      </c>
      <c r="C30" s="4" t="s">
        <v>1794</v>
      </c>
      <c r="D30" s="124">
        <v>38.884152694894375</v>
      </c>
      <c r="E30" s="14">
        <f t="shared" si="0"/>
        <v>38.884152694894375</v>
      </c>
      <c r="F30" s="4">
        <v>0.76</v>
      </c>
      <c r="G30" s="4">
        <v>33</v>
      </c>
      <c r="H30" s="4">
        <v>66</v>
      </c>
      <c r="I30" s="4">
        <v>3168</v>
      </c>
      <c r="J30" s="37">
        <v>829805751319</v>
      </c>
    </row>
    <row r="31" spans="1:10">
      <c r="A31" s="36" t="s">
        <v>1421</v>
      </c>
      <c r="B31" s="4" t="s">
        <v>1897</v>
      </c>
      <c r="C31" s="4" t="s">
        <v>1794</v>
      </c>
      <c r="D31" s="124">
        <v>93.27144706513846</v>
      </c>
      <c r="E31" s="14">
        <f t="shared" si="0"/>
        <v>93.27144706513846</v>
      </c>
      <c r="F31" s="4">
        <v>1.2</v>
      </c>
      <c r="G31" s="4">
        <v>17</v>
      </c>
      <c r="H31" s="4">
        <v>34</v>
      </c>
      <c r="I31" s="4">
        <v>1632</v>
      </c>
      <c r="J31" s="37">
        <v>829805751340</v>
      </c>
    </row>
    <row r="32" spans="1:10">
      <c r="A32" s="36" t="s">
        <v>1422</v>
      </c>
      <c r="B32" s="4" t="s">
        <v>1919</v>
      </c>
      <c r="C32" s="4" t="s">
        <v>1794</v>
      </c>
      <c r="D32" s="124">
        <v>52.461242145811617</v>
      </c>
      <c r="E32" s="14">
        <f t="shared" si="0"/>
        <v>52.461242145811617</v>
      </c>
      <c r="F32" s="4">
        <v>0.82</v>
      </c>
      <c r="G32" s="4">
        <v>55</v>
      </c>
      <c r="H32" s="4">
        <v>55</v>
      </c>
      <c r="I32" s="4">
        <v>2640</v>
      </c>
      <c r="J32" s="37">
        <v>829805751357</v>
      </c>
    </row>
    <row r="33" spans="1:10">
      <c r="A33" s="36" t="s">
        <v>1423</v>
      </c>
      <c r="B33" s="4" t="s">
        <v>1920</v>
      </c>
      <c r="C33" s="4" t="s">
        <v>1794</v>
      </c>
      <c r="D33" s="124">
        <v>59.344510751160371</v>
      </c>
      <c r="E33" s="14">
        <f t="shared" si="0"/>
        <v>59.344510751160371</v>
      </c>
      <c r="F33" s="4">
        <v>0.9</v>
      </c>
      <c r="G33" s="4">
        <v>24</v>
      </c>
      <c r="H33" s="4">
        <v>48</v>
      </c>
      <c r="I33" s="4">
        <v>2304</v>
      </c>
      <c r="J33" s="37">
        <v>829805751364</v>
      </c>
    </row>
    <row r="34" spans="1:10">
      <c r="A34" s="36" t="s">
        <v>1424</v>
      </c>
      <c r="B34" s="4" t="s">
        <v>1921</v>
      </c>
      <c r="C34" s="4" t="s">
        <v>1794</v>
      </c>
      <c r="D34" s="124">
        <v>52.461242145811617</v>
      </c>
      <c r="E34" s="14">
        <f t="shared" si="0"/>
        <v>52.461242145811617</v>
      </c>
      <c r="F34" s="4">
        <v>1</v>
      </c>
      <c r="G34" s="4">
        <v>45</v>
      </c>
      <c r="H34" s="4">
        <v>45</v>
      </c>
      <c r="I34" s="4">
        <v>2160</v>
      </c>
      <c r="J34" s="37">
        <v>829805751371</v>
      </c>
    </row>
    <row r="35" spans="1:10">
      <c r="A35" s="36" t="s">
        <v>1425</v>
      </c>
      <c r="B35" s="4" t="s">
        <v>1922</v>
      </c>
      <c r="C35" s="4" t="s">
        <v>1794</v>
      </c>
      <c r="D35" s="124">
        <v>52.461242145811617</v>
      </c>
      <c r="E35" s="14">
        <f t="shared" si="0"/>
        <v>52.461242145811617</v>
      </c>
      <c r="F35" s="4">
        <v>1.08</v>
      </c>
      <c r="G35" s="4">
        <v>20</v>
      </c>
      <c r="H35" s="4">
        <v>40</v>
      </c>
      <c r="I35" s="4">
        <v>1920</v>
      </c>
      <c r="J35" s="37">
        <v>829805751388</v>
      </c>
    </row>
    <row r="36" spans="1:10">
      <c r="A36" s="36" t="s">
        <v>1426</v>
      </c>
      <c r="B36" s="4" t="s">
        <v>1923</v>
      </c>
      <c r="C36" s="4" t="s">
        <v>1794</v>
      </c>
      <c r="D36" s="124">
        <v>67.459189795080661</v>
      </c>
      <c r="E36" s="14">
        <f t="shared" si="0"/>
        <v>67.459189795080661</v>
      </c>
      <c r="F36" s="4">
        <v>1.38</v>
      </c>
      <c r="G36" s="4">
        <v>13</v>
      </c>
      <c r="H36" s="4">
        <v>32</v>
      </c>
      <c r="I36" s="4">
        <v>1536</v>
      </c>
      <c r="J36" s="37">
        <v>829805751395</v>
      </c>
    </row>
    <row r="37" spans="1:10">
      <c r="A37" s="36" t="s">
        <v>1427</v>
      </c>
      <c r="B37" s="4" t="s">
        <v>1924</v>
      </c>
      <c r="C37" s="4" t="s">
        <v>1794</v>
      </c>
      <c r="D37" s="124">
        <v>50.329954848283911</v>
      </c>
      <c r="E37" s="14">
        <f t="shared" si="0"/>
        <v>50.329954848283911</v>
      </c>
      <c r="F37" s="4">
        <v>0.86</v>
      </c>
      <c r="G37" s="4">
        <v>24</v>
      </c>
      <c r="H37" s="4">
        <v>48</v>
      </c>
      <c r="I37" s="4">
        <v>2304</v>
      </c>
      <c r="J37" s="37">
        <v>829805751401</v>
      </c>
    </row>
    <row r="38" spans="1:10">
      <c r="A38" s="36" t="s">
        <v>1428</v>
      </c>
      <c r="B38" s="4" t="s">
        <v>1925</v>
      </c>
      <c r="C38" s="4" t="s">
        <v>1794</v>
      </c>
      <c r="D38" s="124">
        <v>56.408070474566621</v>
      </c>
      <c r="E38" s="14">
        <f t="shared" si="0"/>
        <v>56.408070474566621</v>
      </c>
      <c r="F38" s="4">
        <v>0.92</v>
      </c>
      <c r="G38" s="4">
        <v>22</v>
      </c>
      <c r="H38" s="4">
        <v>44</v>
      </c>
      <c r="I38" s="4">
        <v>2112</v>
      </c>
      <c r="J38" s="37">
        <v>829805751418</v>
      </c>
    </row>
    <row r="39" spans="1:10">
      <c r="A39" s="36" t="s">
        <v>1429</v>
      </c>
      <c r="B39" s="4" t="s">
        <v>1926</v>
      </c>
      <c r="C39" s="4" t="s">
        <v>1794</v>
      </c>
      <c r="D39" s="124">
        <v>51.663035584604209</v>
      </c>
      <c r="E39" s="14">
        <f t="shared" si="0"/>
        <v>51.663035584604209</v>
      </c>
      <c r="F39" s="4">
        <v>0.95</v>
      </c>
      <c r="G39" s="4">
        <v>20</v>
      </c>
      <c r="H39" s="4">
        <v>40</v>
      </c>
      <c r="I39" s="4">
        <v>1920</v>
      </c>
      <c r="J39" s="37">
        <v>829805751425</v>
      </c>
    </row>
    <row r="40" spans="1:10">
      <c r="A40" s="36" t="s">
        <v>1430</v>
      </c>
      <c r="B40" s="4" t="s">
        <v>1927</v>
      </c>
      <c r="C40" s="4" t="s">
        <v>1794</v>
      </c>
      <c r="D40" s="124">
        <v>93.08199930535821</v>
      </c>
      <c r="E40" s="14">
        <f t="shared" si="0"/>
        <v>93.08199930535821</v>
      </c>
      <c r="F40" s="4">
        <v>1.49</v>
      </c>
      <c r="G40" s="4">
        <v>15</v>
      </c>
      <c r="H40" s="4">
        <v>30</v>
      </c>
      <c r="I40" s="4">
        <v>1440</v>
      </c>
      <c r="J40" s="37">
        <v>829805751449</v>
      </c>
    </row>
    <row r="41" spans="1:10">
      <c r="A41" s="36" t="s">
        <v>1431</v>
      </c>
      <c r="B41" s="4" t="s">
        <v>1928</v>
      </c>
      <c r="C41" s="4" t="s">
        <v>1794</v>
      </c>
      <c r="D41" s="124">
        <v>140.77547283003378</v>
      </c>
      <c r="E41" s="14">
        <f t="shared" ref="E41:E72" si="1">SUM(D41*DITF)</f>
        <v>140.77547283003378</v>
      </c>
      <c r="F41" s="4">
        <v>1.8</v>
      </c>
      <c r="G41" s="4">
        <v>12</v>
      </c>
      <c r="H41" s="4">
        <v>24</v>
      </c>
      <c r="I41" s="4">
        <v>1152</v>
      </c>
      <c r="J41" s="37">
        <v>829805751456</v>
      </c>
    </row>
    <row r="42" spans="1:10">
      <c r="A42" s="36" t="s">
        <v>1432</v>
      </c>
      <c r="B42" s="4" t="s">
        <v>1929</v>
      </c>
      <c r="C42" s="4" t="s">
        <v>1794</v>
      </c>
      <c r="D42" s="124">
        <v>105.42767831770388</v>
      </c>
      <c r="E42" s="14">
        <f t="shared" si="1"/>
        <v>105.42767831770388</v>
      </c>
      <c r="F42" s="4">
        <v>0.95</v>
      </c>
      <c r="G42" s="4">
        <v>45</v>
      </c>
      <c r="H42" s="4">
        <v>45</v>
      </c>
      <c r="I42" s="4">
        <v>2160</v>
      </c>
      <c r="J42" s="37">
        <v>829805751463</v>
      </c>
    </row>
    <row r="43" spans="1:10">
      <c r="A43" s="36" t="s">
        <v>1433</v>
      </c>
      <c r="B43" s="4" t="s">
        <v>1930</v>
      </c>
      <c r="C43" s="4" t="s">
        <v>1794</v>
      </c>
      <c r="D43" s="124">
        <v>98.639133592245258</v>
      </c>
      <c r="E43" s="14">
        <f t="shared" si="1"/>
        <v>98.639133592245258</v>
      </c>
      <c r="F43" s="4">
        <v>1.1399999999999999</v>
      </c>
      <c r="G43" s="4">
        <v>21</v>
      </c>
      <c r="H43" s="4">
        <v>42</v>
      </c>
      <c r="I43" s="4">
        <v>2016</v>
      </c>
      <c r="J43" s="37">
        <v>829805751470</v>
      </c>
    </row>
    <row r="44" spans="1:10">
      <c r="A44" s="36" t="s">
        <v>1434</v>
      </c>
      <c r="B44" s="4" t="s">
        <v>1931</v>
      </c>
      <c r="C44" s="4" t="s">
        <v>1794</v>
      </c>
      <c r="D44" s="124">
        <v>93.08199930535821</v>
      </c>
      <c r="E44" s="14">
        <f t="shared" si="1"/>
        <v>93.08199930535821</v>
      </c>
      <c r="F44" s="4">
        <v>1.17</v>
      </c>
      <c r="G44" s="4">
        <v>19</v>
      </c>
      <c r="H44" s="4">
        <v>38</v>
      </c>
      <c r="I44" s="4">
        <v>1824</v>
      </c>
      <c r="J44" s="37">
        <v>829805751487</v>
      </c>
    </row>
    <row r="45" spans="1:10">
      <c r="A45" s="36" t="s">
        <v>1435</v>
      </c>
      <c r="B45" s="4" t="s">
        <v>1932</v>
      </c>
      <c r="C45" s="4" t="s">
        <v>1794</v>
      </c>
      <c r="D45" s="124">
        <v>117.37867449717405</v>
      </c>
      <c r="E45" s="14">
        <f t="shared" si="1"/>
        <v>117.37867449717405</v>
      </c>
      <c r="F45" s="4">
        <v>1.34</v>
      </c>
      <c r="G45" s="4">
        <v>33</v>
      </c>
      <c r="H45" s="4">
        <v>33</v>
      </c>
      <c r="I45" s="4">
        <v>1584</v>
      </c>
      <c r="J45" s="37">
        <v>829805751494</v>
      </c>
    </row>
    <row r="46" spans="1:10">
      <c r="A46" s="36" t="s">
        <v>1436</v>
      </c>
      <c r="B46" s="4" t="s">
        <v>1933</v>
      </c>
      <c r="C46" s="4" t="s">
        <v>1794</v>
      </c>
      <c r="D46" s="124">
        <v>67.459189795080661</v>
      </c>
      <c r="E46" s="14">
        <f t="shared" si="1"/>
        <v>67.459189795080661</v>
      </c>
      <c r="F46" s="4">
        <v>1.45</v>
      </c>
      <c r="G46" s="4">
        <v>15</v>
      </c>
      <c r="H46" s="4">
        <v>30</v>
      </c>
      <c r="I46" s="4">
        <v>1440</v>
      </c>
      <c r="J46" s="37">
        <v>829805751500</v>
      </c>
    </row>
    <row r="47" spans="1:10">
      <c r="A47" s="36" t="s">
        <v>1437</v>
      </c>
      <c r="B47" s="4" t="s">
        <v>1934</v>
      </c>
      <c r="C47" s="4" t="s">
        <v>1794</v>
      </c>
      <c r="D47" s="124">
        <v>73.016324081967724</v>
      </c>
      <c r="E47" s="14">
        <f t="shared" si="1"/>
        <v>73.016324081967724</v>
      </c>
      <c r="F47" s="4">
        <v>1.05</v>
      </c>
      <c r="G47" s="4">
        <v>20</v>
      </c>
      <c r="H47" s="4">
        <v>40</v>
      </c>
      <c r="I47" s="4">
        <v>1920</v>
      </c>
      <c r="J47" s="37">
        <v>829805751517</v>
      </c>
    </row>
    <row r="48" spans="1:10">
      <c r="A48" s="36" t="s">
        <v>1438</v>
      </c>
      <c r="B48" s="4" t="s">
        <v>1935</v>
      </c>
      <c r="C48" s="4" t="s">
        <v>1794</v>
      </c>
      <c r="D48" s="124">
        <v>73.016324081967724</v>
      </c>
      <c r="E48" s="14">
        <f t="shared" si="1"/>
        <v>73.016324081967724</v>
      </c>
      <c r="F48" s="4">
        <v>1.1499999999999999</v>
      </c>
      <c r="G48" s="4">
        <v>20</v>
      </c>
      <c r="H48" s="4">
        <v>40</v>
      </c>
      <c r="I48" s="4">
        <v>1920</v>
      </c>
      <c r="J48" s="37">
        <v>829805751524</v>
      </c>
    </row>
    <row r="49" spans="1:10">
      <c r="A49" s="36" t="s">
        <v>1439</v>
      </c>
      <c r="B49" s="4" t="s">
        <v>1936</v>
      </c>
      <c r="C49" s="4" t="s">
        <v>1794</v>
      </c>
      <c r="D49" s="124">
        <v>67.048719648890142</v>
      </c>
      <c r="E49" s="14">
        <f t="shared" si="1"/>
        <v>67.048719648890142</v>
      </c>
      <c r="F49" s="4">
        <v>1.25</v>
      </c>
      <c r="G49" s="4">
        <v>16</v>
      </c>
      <c r="H49" s="4">
        <v>32</v>
      </c>
      <c r="I49" s="4">
        <v>1536</v>
      </c>
      <c r="J49" s="37">
        <v>829805751531</v>
      </c>
    </row>
    <row r="50" spans="1:10">
      <c r="A50" s="36" t="s">
        <v>1440</v>
      </c>
      <c r="B50" s="4" t="s">
        <v>1937</v>
      </c>
      <c r="C50" s="4" t="s">
        <v>1794</v>
      </c>
      <c r="D50" s="124">
        <v>140.77547283003378</v>
      </c>
      <c r="E50" s="14">
        <f t="shared" si="1"/>
        <v>140.77547283003378</v>
      </c>
      <c r="F50" s="4">
        <v>1.9</v>
      </c>
      <c r="G50" s="4">
        <v>11</v>
      </c>
      <c r="H50" s="4">
        <v>22</v>
      </c>
      <c r="I50" s="4">
        <v>1056</v>
      </c>
      <c r="J50" s="37">
        <v>829805751548</v>
      </c>
    </row>
    <row r="51" spans="1:10">
      <c r="A51" s="36" t="s">
        <v>1441</v>
      </c>
      <c r="B51" s="4" t="s">
        <v>1938</v>
      </c>
      <c r="C51" s="4" t="s">
        <v>1794</v>
      </c>
      <c r="D51" s="124">
        <v>65.722585330428473</v>
      </c>
      <c r="E51" s="14">
        <f t="shared" si="1"/>
        <v>65.722585330428473</v>
      </c>
      <c r="F51" s="4">
        <v>1.1499999999999999</v>
      </c>
      <c r="G51" s="4">
        <v>19</v>
      </c>
      <c r="H51" s="4">
        <v>38</v>
      </c>
      <c r="I51" s="4">
        <v>1824</v>
      </c>
      <c r="J51" s="37">
        <v>829805751555</v>
      </c>
    </row>
    <row r="52" spans="1:10">
      <c r="A52" s="36" t="s">
        <v>1442</v>
      </c>
      <c r="B52" s="4" t="s">
        <v>1939</v>
      </c>
      <c r="C52" s="4" t="s">
        <v>1794</v>
      </c>
      <c r="D52" s="124">
        <v>73.016324081967724</v>
      </c>
      <c r="E52" s="14">
        <f t="shared" si="1"/>
        <v>73.016324081967724</v>
      </c>
      <c r="F52" s="4">
        <v>1.24</v>
      </c>
      <c r="G52" s="4">
        <v>18</v>
      </c>
      <c r="H52" s="4">
        <v>36</v>
      </c>
      <c r="I52" s="4">
        <v>1728</v>
      </c>
      <c r="J52" s="37">
        <v>829805751562</v>
      </c>
    </row>
    <row r="53" spans="1:10">
      <c r="A53" s="36" t="s">
        <v>1443</v>
      </c>
      <c r="B53" s="4" t="s">
        <v>1940</v>
      </c>
      <c r="C53" s="4" t="s">
        <v>1794</v>
      </c>
      <c r="D53" s="124">
        <v>65.722585330428473</v>
      </c>
      <c r="E53" s="14">
        <f t="shared" si="1"/>
        <v>65.722585330428473</v>
      </c>
      <c r="F53" s="4">
        <v>1.3</v>
      </c>
      <c r="G53" s="4">
        <v>16</v>
      </c>
      <c r="H53" s="4">
        <v>32</v>
      </c>
      <c r="I53" s="4">
        <v>1536</v>
      </c>
      <c r="J53" s="37">
        <v>829805751579</v>
      </c>
    </row>
    <row r="54" spans="1:10">
      <c r="A54" s="36" t="s">
        <v>1444</v>
      </c>
      <c r="B54" s="4" t="s">
        <v>1941</v>
      </c>
      <c r="C54" s="4" t="s">
        <v>1794</v>
      </c>
      <c r="D54" s="124">
        <v>93.887152284424218</v>
      </c>
      <c r="E54" s="14">
        <f t="shared" si="1"/>
        <v>93.887152284424218</v>
      </c>
      <c r="F54" s="4">
        <v>1.48</v>
      </c>
      <c r="G54" s="4">
        <v>13</v>
      </c>
      <c r="H54" s="4">
        <v>26</v>
      </c>
      <c r="I54" s="4">
        <v>1248</v>
      </c>
      <c r="J54" s="37">
        <v>829805751586</v>
      </c>
    </row>
    <row r="55" spans="1:10">
      <c r="A55" s="36" t="s">
        <v>1445</v>
      </c>
      <c r="B55" s="4" t="s">
        <v>1942</v>
      </c>
      <c r="C55" s="4" t="s">
        <v>1794</v>
      </c>
      <c r="D55" s="124">
        <v>137.83903255344003</v>
      </c>
      <c r="E55" s="14">
        <f t="shared" si="1"/>
        <v>137.83903255344003</v>
      </c>
      <c r="F55" s="4">
        <v>2.02</v>
      </c>
      <c r="G55" s="4">
        <v>11</v>
      </c>
      <c r="H55" s="4">
        <v>22</v>
      </c>
      <c r="I55" s="4">
        <v>1056</v>
      </c>
      <c r="J55" s="37">
        <v>829805751609</v>
      </c>
    </row>
    <row r="56" spans="1:10">
      <c r="A56" s="36" t="s">
        <v>1446</v>
      </c>
      <c r="B56" s="4" t="s">
        <v>1801</v>
      </c>
      <c r="C56" s="4" t="s">
        <v>1794</v>
      </c>
      <c r="D56" s="124">
        <v>95.197499289570899</v>
      </c>
      <c r="E56" s="14">
        <f t="shared" si="1"/>
        <v>95.197499289570899</v>
      </c>
      <c r="F56" s="4">
        <v>2.15</v>
      </c>
      <c r="G56" s="4">
        <v>9</v>
      </c>
      <c r="H56" s="4">
        <v>18</v>
      </c>
      <c r="I56" s="4">
        <v>864</v>
      </c>
      <c r="J56" s="37">
        <v>829805751616</v>
      </c>
    </row>
    <row r="57" spans="1:10">
      <c r="A57" s="36" t="s">
        <v>1447</v>
      </c>
      <c r="B57" s="4" t="s">
        <v>1943</v>
      </c>
      <c r="C57" s="4" t="s">
        <v>1794</v>
      </c>
      <c r="D57" s="124">
        <v>103.3121783334912</v>
      </c>
      <c r="E57" s="14">
        <f t="shared" si="1"/>
        <v>103.3121783334912</v>
      </c>
      <c r="F57" s="4">
        <v>2.2999999999999998</v>
      </c>
      <c r="G57" s="4">
        <v>8</v>
      </c>
      <c r="H57" s="4">
        <v>16</v>
      </c>
      <c r="I57" s="4">
        <v>768</v>
      </c>
      <c r="J57" s="37">
        <v>829805751623</v>
      </c>
    </row>
    <row r="58" spans="1:10">
      <c r="A58" s="36" t="s">
        <v>1448</v>
      </c>
      <c r="B58" s="4" t="s">
        <v>1944</v>
      </c>
      <c r="C58" s="4" t="s">
        <v>1794</v>
      </c>
      <c r="D58" s="124">
        <v>107.9694357614221</v>
      </c>
      <c r="E58" s="14">
        <f t="shared" si="1"/>
        <v>107.9694357614221</v>
      </c>
      <c r="F58" s="4">
        <v>1.5</v>
      </c>
      <c r="G58" s="4">
        <v>15</v>
      </c>
      <c r="H58" s="4">
        <v>30</v>
      </c>
      <c r="I58" s="4">
        <v>1440</v>
      </c>
      <c r="J58" s="37">
        <v>829805751630</v>
      </c>
    </row>
    <row r="59" spans="1:10">
      <c r="A59" s="36" t="s">
        <v>1449</v>
      </c>
      <c r="B59" s="4" t="s">
        <v>1945</v>
      </c>
      <c r="C59" s="4" t="s">
        <v>1794</v>
      </c>
      <c r="D59" s="124">
        <v>107.9694357614221</v>
      </c>
      <c r="E59" s="14">
        <f t="shared" si="1"/>
        <v>107.9694357614221</v>
      </c>
      <c r="F59" s="4">
        <v>1.62</v>
      </c>
      <c r="G59" s="4">
        <v>14</v>
      </c>
      <c r="H59" s="4">
        <v>28</v>
      </c>
      <c r="I59" s="4">
        <v>1344</v>
      </c>
      <c r="J59" s="37">
        <v>829805751647</v>
      </c>
    </row>
    <row r="60" spans="1:10">
      <c r="A60" s="36" t="s">
        <v>1450</v>
      </c>
      <c r="B60" s="4" t="s">
        <v>1946</v>
      </c>
      <c r="C60" s="4" t="s">
        <v>1794</v>
      </c>
      <c r="D60" s="124">
        <v>95.607969435761404</v>
      </c>
      <c r="E60" s="14">
        <f t="shared" si="1"/>
        <v>95.607969435761404</v>
      </c>
      <c r="F60" s="4">
        <v>1.64</v>
      </c>
      <c r="G60" s="4">
        <v>23</v>
      </c>
      <c r="H60" s="4">
        <v>23</v>
      </c>
      <c r="I60" s="4">
        <v>1104</v>
      </c>
      <c r="J60" s="37">
        <v>829805751654</v>
      </c>
    </row>
    <row r="61" spans="1:10">
      <c r="A61" s="36" t="s">
        <v>1451</v>
      </c>
      <c r="B61" s="4" t="s">
        <v>1947</v>
      </c>
      <c r="C61" s="4" t="s">
        <v>1794</v>
      </c>
      <c r="D61" s="124">
        <v>145.54324145116982</v>
      </c>
      <c r="E61" s="14">
        <f t="shared" si="1"/>
        <v>145.54324145116982</v>
      </c>
      <c r="F61" s="4">
        <v>1.8</v>
      </c>
      <c r="G61" s="4">
        <v>10</v>
      </c>
      <c r="H61" s="4">
        <v>20</v>
      </c>
      <c r="I61" s="4">
        <v>960</v>
      </c>
      <c r="J61" s="37">
        <v>829805751661</v>
      </c>
    </row>
    <row r="62" spans="1:10">
      <c r="A62" s="36" t="s">
        <v>1452</v>
      </c>
      <c r="B62" s="4" t="s">
        <v>1948</v>
      </c>
      <c r="C62" s="4" t="s">
        <v>1794</v>
      </c>
      <c r="D62" s="124">
        <v>140.77547283003378</v>
      </c>
      <c r="E62" s="14">
        <f t="shared" si="1"/>
        <v>140.77547283003378</v>
      </c>
      <c r="F62" s="4">
        <v>2</v>
      </c>
      <c r="G62" s="4">
        <v>15</v>
      </c>
      <c r="H62" s="4">
        <v>15</v>
      </c>
      <c r="I62" s="4">
        <v>720</v>
      </c>
      <c r="J62" s="37">
        <v>829805751678</v>
      </c>
    </row>
    <row r="63" spans="1:10">
      <c r="A63" s="36" t="s">
        <v>1453</v>
      </c>
      <c r="B63" s="4" t="s">
        <v>1949</v>
      </c>
      <c r="C63" s="4" t="s">
        <v>1794</v>
      </c>
      <c r="D63" s="124">
        <v>107.9694357614221</v>
      </c>
      <c r="E63" s="14">
        <f t="shared" si="1"/>
        <v>107.9694357614221</v>
      </c>
      <c r="F63" s="4">
        <v>2.35</v>
      </c>
      <c r="G63" s="4">
        <v>15</v>
      </c>
      <c r="H63" s="4">
        <v>15</v>
      </c>
      <c r="I63" s="4">
        <v>720</v>
      </c>
      <c r="J63" s="37">
        <v>829805751685</v>
      </c>
    </row>
    <row r="64" spans="1:10">
      <c r="A64" s="36" t="s">
        <v>1454</v>
      </c>
      <c r="B64" s="4" t="s">
        <v>1950</v>
      </c>
      <c r="C64" s="4" t="s">
        <v>1794</v>
      </c>
      <c r="D64" s="124">
        <v>95.197499289570899</v>
      </c>
      <c r="E64" s="14">
        <f t="shared" si="1"/>
        <v>95.197499289570899</v>
      </c>
      <c r="F64" s="4">
        <v>1.6</v>
      </c>
      <c r="G64" s="4">
        <v>12</v>
      </c>
      <c r="H64" s="4">
        <v>24</v>
      </c>
      <c r="I64" s="4">
        <v>1152</v>
      </c>
      <c r="J64" s="37">
        <v>829805751692</v>
      </c>
    </row>
    <row r="65" spans="1:10">
      <c r="A65" s="36" t="s">
        <v>1455</v>
      </c>
      <c r="B65" s="4" t="s">
        <v>1951</v>
      </c>
      <c r="C65" s="4" t="s">
        <v>1794</v>
      </c>
      <c r="D65" s="124">
        <v>95.197499289570899</v>
      </c>
      <c r="E65" s="14">
        <f t="shared" si="1"/>
        <v>95.197499289570899</v>
      </c>
      <c r="F65" s="4">
        <v>1.68</v>
      </c>
      <c r="G65" s="4">
        <v>12</v>
      </c>
      <c r="H65" s="4">
        <v>24</v>
      </c>
      <c r="I65" s="4">
        <v>1152</v>
      </c>
      <c r="J65" s="37">
        <v>829805751708</v>
      </c>
    </row>
    <row r="66" spans="1:10">
      <c r="A66" s="36" t="s">
        <v>1456</v>
      </c>
      <c r="B66" s="4" t="s">
        <v>1802</v>
      </c>
      <c r="C66" s="4" t="s">
        <v>1794</v>
      </c>
      <c r="D66" s="124">
        <v>95.197499289570899</v>
      </c>
      <c r="E66" s="14">
        <f t="shared" si="1"/>
        <v>95.197499289570899</v>
      </c>
      <c r="F66" s="4">
        <v>1.85</v>
      </c>
      <c r="G66" s="4">
        <v>23</v>
      </c>
      <c r="H66" s="4">
        <v>23</v>
      </c>
      <c r="I66" s="4">
        <v>1104</v>
      </c>
      <c r="J66" s="37">
        <v>829805751715</v>
      </c>
    </row>
    <row r="67" spans="1:10">
      <c r="A67" s="36" t="s">
        <v>1457</v>
      </c>
      <c r="B67" s="4" t="s">
        <v>1952</v>
      </c>
      <c r="C67" s="4" t="s">
        <v>1794</v>
      </c>
      <c r="D67" s="124">
        <v>103.3121783334912</v>
      </c>
      <c r="E67" s="14">
        <f t="shared" si="1"/>
        <v>103.3121783334912</v>
      </c>
      <c r="F67" s="4">
        <v>2.04</v>
      </c>
      <c r="G67" s="4">
        <v>19</v>
      </c>
      <c r="H67" s="4">
        <v>19</v>
      </c>
      <c r="I67" s="4">
        <v>912</v>
      </c>
      <c r="J67" s="37">
        <v>829805751722</v>
      </c>
    </row>
    <row r="68" spans="1:10">
      <c r="A68" s="36" t="s">
        <v>1458</v>
      </c>
      <c r="B68" s="4" t="s">
        <v>1953</v>
      </c>
      <c r="C68" s="4" t="s">
        <v>1794</v>
      </c>
      <c r="D68" s="124">
        <v>109.27978276656879</v>
      </c>
      <c r="E68" s="14">
        <f t="shared" si="1"/>
        <v>109.27978276656879</v>
      </c>
      <c r="F68" s="4">
        <v>2.1800000000000002</v>
      </c>
      <c r="G68" s="4">
        <v>15</v>
      </c>
      <c r="H68" s="4">
        <v>15</v>
      </c>
      <c r="I68" s="4">
        <v>720</v>
      </c>
      <c r="J68" s="37">
        <v>829805751739</v>
      </c>
    </row>
    <row r="69" spans="1:10">
      <c r="A69" s="46" t="s">
        <v>1459</v>
      </c>
      <c r="B69" s="30" t="s">
        <v>1954</v>
      </c>
      <c r="C69" s="30" t="s">
        <v>1795</v>
      </c>
      <c r="D69" s="225">
        <v>52.461242145811617</v>
      </c>
      <c r="E69" s="226">
        <f t="shared" si="1"/>
        <v>52.461242145811617</v>
      </c>
      <c r="F69" s="30">
        <v>1.05</v>
      </c>
      <c r="G69" s="30">
        <v>23</v>
      </c>
      <c r="H69" s="30">
        <v>46</v>
      </c>
      <c r="I69" s="30">
        <v>2208</v>
      </c>
      <c r="J69" s="47">
        <v>829805751333</v>
      </c>
    </row>
    <row r="70" spans="1:10">
      <c r="A70" s="36" t="s">
        <v>1421</v>
      </c>
      <c r="B70" s="4" t="s">
        <v>1897</v>
      </c>
      <c r="C70" s="4" t="s">
        <v>1794</v>
      </c>
      <c r="D70" s="124">
        <v>93.27144706513846</v>
      </c>
      <c r="E70" s="14">
        <f t="shared" si="1"/>
        <v>93.27144706513846</v>
      </c>
      <c r="F70" s="4">
        <v>1.2</v>
      </c>
      <c r="G70" s="4">
        <v>17</v>
      </c>
      <c r="H70" s="4">
        <v>34</v>
      </c>
      <c r="I70" s="4">
        <v>1632</v>
      </c>
      <c r="J70" s="37">
        <v>829805751340</v>
      </c>
    </row>
    <row r="71" spans="1:10">
      <c r="A71" s="36" t="s">
        <v>1426</v>
      </c>
      <c r="B71" s="4" t="s">
        <v>1923</v>
      </c>
      <c r="C71" s="4" t="s">
        <v>1794</v>
      </c>
      <c r="D71" s="124">
        <v>67.459189795080661</v>
      </c>
      <c r="E71" s="14">
        <f t="shared" si="1"/>
        <v>67.459189795080661</v>
      </c>
      <c r="F71" s="4">
        <v>1.38</v>
      </c>
      <c r="G71" s="4">
        <v>13</v>
      </c>
      <c r="H71" s="4">
        <v>32</v>
      </c>
      <c r="I71" s="4">
        <v>1536</v>
      </c>
      <c r="J71" s="37">
        <v>829805751395</v>
      </c>
    </row>
    <row r="72" spans="1:10">
      <c r="A72" s="36" t="s">
        <v>1430</v>
      </c>
      <c r="B72" s="4" t="s">
        <v>1927</v>
      </c>
      <c r="C72" s="4" t="s">
        <v>1794</v>
      </c>
      <c r="D72" s="124">
        <v>93.08199930535821</v>
      </c>
      <c r="E72" s="14">
        <f t="shared" si="1"/>
        <v>93.08199930535821</v>
      </c>
      <c r="F72" s="4">
        <v>1.49</v>
      </c>
      <c r="G72" s="4">
        <v>15</v>
      </c>
      <c r="H72" s="4">
        <v>30</v>
      </c>
      <c r="I72" s="4">
        <v>1440</v>
      </c>
      <c r="J72" s="37">
        <v>829805751449</v>
      </c>
    </row>
    <row r="73" spans="1:10">
      <c r="A73" s="36" t="s">
        <v>1431</v>
      </c>
      <c r="B73" s="4" t="s">
        <v>1928</v>
      </c>
      <c r="C73" s="4" t="s">
        <v>1794</v>
      </c>
      <c r="D73" s="124">
        <v>140.77547283003378</v>
      </c>
      <c r="E73" s="14">
        <f t="shared" ref="E73:E104" si="2">SUM(D73*DITF)</f>
        <v>140.77547283003378</v>
      </c>
      <c r="F73" s="4">
        <v>1.8</v>
      </c>
      <c r="G73" s="4">
        <v>12</v>
      </c>
      <c r="H73" s="4">
        <v>24</v>
      </c>
      <c r="I73" s="4">
        <v>1152</v>
      </c>
      <c r="J73" s="37">
        <v>829805751456</v>
      </c>
    </row>
    <row r="74" spans="1:10">
      <c r="A74" s="36" t="s">
        <v>1440</v>
      </c>
      <c r="B74" s="4" t="s">
        <v>1937</v>
      </c>
      <c r="C74" s="4" t="s">
        <v>1794</v>
      </c>
      <c r="D74" s="124">
        <v>140.77547283003378</v>
      </c>
      <c r="E74" s="14">
        <f t="shared" si="2"/>
        <v>140.77547283003378</v>
      </c>
      <c r="F74" s="4">
        <v>1.9</v>
      </c>
      <c r="G74" s="4">
        <v>11</v>
      </c>
      <c r="H74" s="4">
        <v>22</v>
      </c>
      <c r="I74" s="4">
        <v>1056</v>
      </c>
      <c r="J74" s="37">
        <v>829805751548</v>
      </c>
    </row>
    <row r="75" spans="1:10" ht="15" thickBot="1">
      <c r="A75" s="38" t="s">
        <v>1445</v>
      </c>
      <c r="B75" s="39" t="s">
        <v>1942</v>
      </c>
      <c r="C75" s="4" t="s">
        <v>1794</v>
      </c>
      <c r="D75" s="125">
        <v>137.83903255344003</v>
      </c>
      <c r="E75" s="41">
        <f t="shared" si="2"/>
        <v>137.83903255344003</v>
      </c>
      <c r="F75" s="39">
        <v>2.02</v>
      </c>
      <c r="G75" s="39">
        <v>11</v>
      </c>
      <c r="H75" s="39">
        <v>22</v>
      </c>
      <c r="I75" s="39">
        <v>1056</v>
      </c>
      <c r="J75" s="42">
        <v>829805751609</v>
      </c>
    </row>
    <row r="76" spans="1:10" ht="15" thickTop="1">
      <c r="A76" s="33" t="s">
        <v>1460</v>
      </c>
      <c r="B76" s="20" t="s">
        <v>1955</v>
      </c>
      <c r="C76" s="20" t="s">
        <v>1896</v>
      </c>
      <c r="D76" s="123">
        <v>24.82207697893972</v>
      </c>
      <c r="E76" s="34">
        <f t="shared" si="2"/>
        <v>24.82207697893972</v>
      </c>
      <c r="F76" s="20">
        <v>0.44</v>
      </c>
      <c r="G76" s="20">
        <v>55</v>
      </c>
      <c r="H76" s="20">
        <v>110</v>
      </c>
      <c r="I76" s="20">
        <v>5280</v>
      </c>
      <c r="J76" s="35">
        <v>829805750985</v>
      </c>
    </row>
    <row r="77" spans="1:10">
      <c r="A77" s="36" t="s">
        <v>1461</v>
      </c>
      <c r="B77" s="4" t="s">
        <v>1914</v>
      </c>
      <c r="C77" s="4" t="s">
        <v>1896</v>
      </c>
      <c r="D77" s="124">
        <v>26.637618010167028</v>
      </c>
      <c r="E77" s="14">
        <f t="shared" si="2"/>
        <v>26.637618010167028</v>
      </c>
      <c r="F77" s="4">
        <v>0.52</v>
      </c>
      <c r="G77" s="4">
        <v>45</v>
      </c>
      <c r="H77" s="4">
        <v>90</v>
      </c>
      <c r="I77" s="4">
        <v>4320</v>
      </c>
      <c r="J77" s="37">
        <v>829805750992</v>
      </c>
    </row>
    <row r="78" spans="1:10">
      <c r="A78" s="36" t="s">
        <v>1462</v>
      </c>
      <c r="B78" s="4" t="s">
        <v>1956</v>
      </c>
      <c r="C78" s="4" t="s">
        <v>1896</v>
      </c>
      <c r="D78" s="124">
        <v>44.251839222001195</v>
      </c>
      <c r="E78" s="14">
        <f t="shared" si="2"/>
        <v>44.251839222001195</v>
      </c>
      <c r="F78" s="4">
        <v>0.64</v>
      </c>
      <c r="G78" s="4">
        <v>35</v>
      </c>
      <c r="H78" s="4">
        <v>70</v>
      </c>
      <c r="I78" s="4">
        <v>3360</v>
      </c>
      <c r="J78" s="37">
        <v>829805751005</v>
      </c>
    </row>
    <row r="79" spans="1:10">
      <c r="A79" s="36" t="s">
        <v>1463</v>
      </c>
      <c r="B79" s="4" t="s">
        <v>1957</v>
      </c>
      <c r="C79" s="4" t="s">
        <v>1896</v>
      </c>
      <c r="D79" s="124">
        <v>46.998831738814687</v>
      </c>
      <c r="E79" s="14">
        <f t="shared" si="2"/>
        <v>46.998831738814687</v>
      </c>
      <c r="F79" s="4">
        <v>0.72</v>
      </c>
      <c r="G79" s="4">
        <v>65</v>
      </c>
      <c r="H79" s="4">
        <v>65</v>
      </c>
      <c r="I79" s="4">
        <v>3120</v>
      </c>
      <c r="J79" s="37">
        <v>829805751012</v>
      </c>
    </row>
    <row r="80" spans="1:10">
      <c r="A80" s="36" t="s">
        <v>1464</v>
      </c>
      <c r="B80" s="4" t="s">
        <v>1958</v>
      </c>
      <c r="C80" s="4" t="s">
        <v>1896</v>
      </c>
      <c r="D80" s="124">
        <v>39.294622841084902</v>
      </c>
      <c r="E80" s="14">
        <f t="shared" si="2"/>
        <v>39.294622841084902</v>
      </c>
      <c r="F80" s="4">
        <v>0.75</v>
      </c>
      <c r="G80" s="4">
        <v>25</v>
      </c>
      <c r="H80" s="4">
        <v>50</v>
      </c>
      <c r="I80" s="4">
        <v>2400</v>
      </c>
      <c r="J80" s="37">
        <v>829805751029</v>
      </c>
    </row>
    <row r="81" spans="1:10">
      <c r="A81" s="36" t="s">
        <v>1465</v>
      </c>
      <c r="B81" s="4" t="s">
        <v>1959</v>
      </c>
      <c r="C81" s="4" t="s">
        <v>1896</v>
      </c>
      <c r="D81" s="124">
        <v>54.687253323229449</v>
      </c>
      <c r="E81" s="14">
        <f t="shared" si="2"/>
        <v>54.687253323229449</v>
      </c>
      <c r="F81" s="4">
        <v>0.92</v>
      </c>
      <c r="G81" s="4">
        <v>20</v>
      </c>
      <c r="H81" s="4">
        <v>40</v>
      </c>
      <c r="I81" s="4">
        <v>1920</v>
      </c>
      <c r="J81" s="37">
        <v>829805751036</v>
      </c>
    </row>
    <row r="82" spans="1:10">
      <c r="A82" s="36" t="s">
        <v>1466</v>
      </c>
      <c r="B82" s="4" t="s">
        <v>1960</v>
      </c>
      <c r="C82" s="4" t="s">
        <v>1896</v>
      </c>
      <c r="D82" s="124">
        <v>54.687253323229449</v>
      </c>
      <c r="E82" s="14">
        <f t="shared" si="2"/>
        <v>54.687253323229449</v>
      </c>
      <c r="F82" s="4">
        <v>1.08</v>
      </c>
      <c r="G82" s="4">
        <v>19</v>
      </c>
      <c r="H82" s="4">
        <v>38</v>
      </c>
      <c r="I82" s="4">
        <v>1824</v>
      </c>
      <c r="J82" s="37">
        <v>829805751043</v>
      </c>
    </row>
    <row r="83" spans="1:10">
      <c r="A83" s="36" t="s">
        <v>1467</v>
      </c>
      <c r="B83" s="4" t="s">
        <v>1961</v>
      </c>
      <c r="C83" s="4" t="s">
        <v>1896</v>
      </c>
      <c r="D83" s="124">
        <v>128.0193236714976</v>
      </c>
      <c r="E83" s="14">
        <f t="shared" si="2"/>
        <v>128.0193236714976</v>
      </c>
      <c r="F83" s="4">
        <v>1.08</v>
      </c>
      <c r="G83" s="4">
        <v>45</v>
      </c>
      <c r="H83" s="4">
        <v>45</v>
      </c>
      <c r="I83" s="4">
        <v>2160</v>
      </c>
      <c r="J83" s="37">
        <v>829805751050</v>
      </c>
    </row>
    <row r="84" spans="1:10">
      <c r="A84" s="36" t="s">
        <v>1468</v>
      </c>
      <c r="B84" s="4" t="s">
        <v>1962</v>
      </c>
      <c r="C84" s="4" t="s">
        <v>1896</v>
      </c>
      <c r="D84" s="124">
        <v>91.755864986896526</v>
      </c>
      <c r="E84" s="14">
        <f t="shared" si="2"/>
        <v>91.755864986896526</v>
      </c>
      <c r="F84" s="4">
        <v>1.24</v>
      </c>
      <c r="G84" s="4">
        <v>20</v>
      </c>
      <c r="H84" s="4">
        <v>40</v>
      </c>
      <c r="I84" s="4">
        <v>1920</v>
      </c>
      <c r="J84" s="37">
        <v>829805751067</v>
      </c>
    </row>
    <row r="85" spans="1:10">
      <c r="A85" s="36" t="s">
        <v>1469</v>
      </c>
      <c r="B85" s="4" t="s">
        <v>1746</v>
      </c>
      <c r="C85" s="4" t="s">
        <v>1896</v>
      </c>
      <c r="D85" s="124">
        <v>89.229894856493317</v>
      </c>
      <c r="E85" s="14">
        <f t="shared" si="2"/>
        <v>89.229894856493317</v>
      </c>
      <c r="F85" s="4">
        <v>1.4</v>
      </c>
      <c r="G85" s="4">
        <v>16</v>
      </c>
      <c r="H85" s="4">
        <v>32</v>
      </c>
      <c r="I85" s="4">
        <v>1536</v>
      </c>
      <c r="J85" s="37">
        <v>829805751074</v>
      </c>
    </row>
    <row r="86" spans="1:10">
      <c r="A86" s="36" t="s">
        <v>1470</v>
      </c>
      <c r="B86" s="4" t="s">
        <v>1963</v>
      </c>
      <c r="C86" s="4" t="s">
        <v>1896</v>
      </c>
      <c r="D86" s="124">
        <v>119.50996179470177</v>
      </c>
      <c r="E86" s="14">
        <f t="shared" si="2"/>
        <v>119.50996179470177</v>
      </c>
      <c r="F86" s="4">
        <v>1.52</v>
      </c>
      <c r="G86" s="4">
        <v>25</v>
      </c>
      <c r="H86" s="4">
        <v>25</v>
      </c>
      <c r="I86" s="4">
        <v>1200</v>
      </c>
      <c r="J86" s="37">
        <v>829805751081</v>
      </c>
    </row>
    <row r="87" spans="1:10" ht="15" thickBot="1">
      <c r="A87" s="38" t="s">
        <v>1471</v>
      </c>
      <c r="B87" s="39" t="s">
        <v>1964</v>
      </c>
      <c r="C87" s="39" t="s">
        <v>1896</v>
      </c>
      <c r="D87" s="125">
        <v>89.229894856493317</v>
      </c>
      <c r="E87" s="41">
        <f t="shared" si="2"/>
        <v>89.229894856493317</v>
      </c>
      <c r="F87" s="39">
        <v>1.65</v>
      </c>
      <c r="G87" s="39">
        <v>10</v>
      </c>
      <c r="H87" s="39">
        <v>20</v>
      </c>
      <c r="I87" s="39">
        <v>960</v>
      </c>
      <c r="J87" s="42">
        <v>829805751098</v>
      </c>
    </row>
    <row r="88" spans="1:10" ht="15" thickTop="1">
      <c r="A88" s="33" t="s">
        <v>1472</v>
      </c>
      <c r="B88" s="20" t="s">
        <v>618</v>
      </c>
      <c r="C88" s="20" t="s">
        <v>1796</v>
      </c>
      <c r="D88" s="123">
        <v>84.46212623535726</v>
      </c>
      <c r="E88" s="34">
        <f t="shared" si="2"/>
        <v>84.46212623535726</v>
      </c>
      <c r="F88" s="20">
        <v>0.98</v>
      </c>
      <c r="G88" s="20">
        <v>21</v>
      </c>
      <c r="H88" s="20">
        <v>42</v>
      </c>
      <c r="I88" s="20">
        <v>2016</v>
      </c>
      <c r="J88" s="35">
        <v>829805751753</v>
      </c>
    </row>
    <row r="89" spans="1:10">
      <c r="A89" s="36" t="s">
        <v>1473</v>
      </c>
      <c r="B89" s="4" t="s">
        <v>619</v>
      </c>
      <c r="C89" s="4" t="s">
        <v>1796</v>
      </c>
      <c r="D89" s="124">
        <v>119.00476776862112</v>
      </c>
      <c r="E89" s="14">
        <f t="shared" si="2"/>
        <v>119.00476776862112</v>
      </c>
      <c r="F89" s="4">
        <v>1.5</v>
      </c>
      <c r="G89" s="4">
        <v>12</v>
      </c>
      <c r="H89" s="4">
        <v>24</v>
      </c>
      <c r="I89" s="4">
        <v>1152</v>
      </c>
      <c r="J89" s="37">
        <v>829805751777</v>
      </c>
    </row>
    <row r="90" spans="1:10">
      <c r="A90" s="36" t="s">
        <v>1474</v>
      </c>
      <c r="B90" s="4" t="s">
        <v>620</v>
      </c>
      <c r="C90" s="4" t="s">
        <v>1796</v>
      </c>
      <c r="D90" s="124">
        <v>154.05260332796561</v>
      </c>
      <c r="E90" s="14">
        <f t="shared" si="2"/>
        <v>154.05260332796561</v>
      </c>
      <c r="F90" s="4">
        <v>1.9</v>
      </c>
      <c r="G90" s="4">
        <v>19</v>
      </c>
      <c r="H90" s="4">
        <v>19</v>
      </c>
      <c r="I90" s="4">
        <v>912</v>
      </c>
      <c r="J90" s="37">
        <v>829805751791</v>
      </c>
    </row>
    <row r="91" spans="1:10">
      <c r="A91" s="36" t="s">
        <v>1475</v>
      </c>
      <c r="B91" s="4" t="s">
        <v>621</v>
      </c>
      <c r="C91" s="4" t="s">
        <v>1796</v>
      </c>
      <c r="D91" s="124">
        <v>218.46484165324742</v>
      </c>
      <c r="E91" s="14">
        <f t="shared" si="2"/>
        <v>218.46484165324742</v>
      </c>
      <c r="F91" s="4">
        <v>2.95</v>
      </c>
      <c r="G91" s="4">
        <v>6</v>
      </c>
      <c r="H91" s="4">
        <v>12</v>
      </c>
      <c r="I91" s="4">
        <v>576</v>
      </c>
      <c r="J91" s="37">
        <v>829805751814</v>
      </c>
    </row>
    <row r="92" spans="1:10">
      <c r="A92" s="36" t="s">
        <v>1476</v>
      </c>
      <c r="B92" s="4" t="s">
        <v>1958</v>
      </c>
      <c r="C92" s="4" t="s">
        <v>1796</v>
      </c>
      <c r="D92" s="124">
        <v>105.83814846389444</v>
      </c>
      <c r="E92" s="14">
        <f t="shared" si="2"/>
        <v>105.83814846389444</v>
      </c>
      <c r="F92" s="4">
        <v>1.27</v>
      </c>
      <c r="G92" s="4">
        <v>16</v>
      </c>
      <c r="H92" s="4">
        <v>32</v>
      </c>
      <c r="I92" s="4">
        <v>1536</v>
      </c>
      <c r="J92" s="37">
        <v>829805751760</v>
      </c>
    </row>
    <row r="93" spans="1:10">
      <c r="A93" s="36" t="s">
        <v>1477</v>
      </c>
      <c r="B93" s="4" t="s">
        <v>1959</v>
      </c>
      <c r="C93" s="4" t="s">
        <v>1796</v>
      </c>
      <c r="D93" s="124">
        <v>154.05260332796561</v>
      </c>
      <c r="E93" s="14">
        <f t="shared" si="2"/>
        <v>154.05260332796561</v>
      </c>
      <c r="F93" s="4">
        <v>1.45</v>
      </c>
      <c r="G93" s="4">
        <v>14</v>
      </c>
      <c r="H93" s="4">
        <v>28</v>
      </c>
      <c r="I93" s="4">
        <v>1344</v>
      </c>
      <c r="J93" s="37">
        <v>829805751784</v>
      </c>
    </row>
    <row r="94" spans="1:10" ht="15" thickBot="1">
      <c r="A94" s="38" t="s">
        <v>1478</v>
      </c>
      <c r="B94" s="39" t="s">
        <v>1746</v>
      </c>
      <c r="C94" s="39" t="s">
        <v>1796</v>
      </c>
      <c r="D94" s="125">
        <v>221.90647595592179</v>
      </c>
      <c r="E94" s="41">
        <f t="shared" si="2"/>
        <v>221.90647595592179</v>
      </c>
      <c r="F94" s="39">
        <v>2.1</v>
      </c>
      <c r="G94" s="39">
        <v>8</v>
      </c>
      <c r="H94" s="39">
        <v>16</v>
      </c>
      <c r="I94" s="39">
        <v>768</v>
      </c>
      <c r="J94" s="42">
        <v>829805751807</v>
      </c>
    </row>
    <row r="95" spans="1:10" ht="15" thickTop="1">
      <c r="A95" s="33" t="s">
        <v>1479</v>
      </c>
      <c r="B95" s="20" t="s">
        <v>1913</v>
      </c>
      <c r="C95" s="20" t="s">
        <v>1797</v>
      </c>
      <c r="D95" s="123">
        <v>19.24473493100944</v>
      </c>
      <c r="E95" s="34">
        <f t="shared" si="2"/>
        <v>19.24473493100944</v>
      </c>
      <c r="F95" s="20">
        <v>0.22</v>
      </c>
      <c r="G95" s="20">
        <v>125</v>
      </c>
      <c r="H95" s="20">
        <v>250</v>
      </c>
      <c r="I95" s="20">
        <v>12000</v>
      </c>
      <c r="J95" s="35">
        <v>829805751104</v>
      </c>
    </row>
    <row r="96" spans="1:10">
      <c r="A96" s="36" t="s">
        <v>1480</v>
      </c>
      <c r="B96" s="4" t="s">
        <v>1914</v>
      </c>
      <c r="C96" s="4" t="s">
        <v>1797</v>
      </c>
      <c r="D96" s="124">
        <v>19.24473493100944</v>
      </c>
      <c r="E96" s="14">
        <f t="shared" si="2"/>
        <v>19.24473493100944</v>
      </c>
      <c r="F96" s="4">
        <v>0.17</v>
      </c>
      <c r="G96" s="4">
        <v>125</v>
      </c>
      <c r="H96" s="4">
        <v>250</v>
      </c>
      <c r="I96" s="4">
        <v>12000</v>
      </c>
      <c r="J96" s="37">
        <v>829805751111</v>
      </c>
    </row>
    <row r="97" spans="1:10">
      <c r="A97" s="36" t="s">
        <v>1481</v>
      </c>
      <c r="B97" s="4" t="s">
        <v>1958</v>
      </c>
      <c r="C97" s="4" t="s">
        <v>1797</v>
      </c>
      <c r="D97" s="124">
        <v>21.770705061412645</v>
      </c>
      <c r="E97" s="14">
        <f t="shared" si="2"/>
        <v>21.770705061412645</v>
      </c>
      <c r="F97" s="4">
        <v>1.28</v>
      </c>
      <c r="G97" s="4">
        <v>65</v>
      </c>
      <c r="H97" s="4">
        <v>130</v>
      </c>
      <c r="I97" s="4">
        <v>6240</v>
      </c>
      <c r="J97" s="37">
        <v>829805751128</v>
      </c>
    </row>
    <row r="98" spans="1:10">
      <c r="A98" s="36" t="s">
        <v>1482</v>
      </c>
      <c r="B98" s="4" t="s">
        <v>1959</v>
      </c>
      <c r="C98" s="4" t="s">
        <v>1797</v>
      </c>
      <c r="D98" s="124">
        <v>24.817656531211515</v>
      </c>
      <c r="E98" s="14">
        <f t="shared" si="2"/>
        <v>24.817656531211515</v>
      </c>
      <c r="F98" s="4">
        <v>0.44</v>
      </c>
      <c r="G98" s="4">
        <v>50</v>
      </c>
      <c r="H98" s="4">
        <v>100</v>
      </c>
      <c r="I98" s="4">
        <v>4800</v>
      </c>
      <c r="J98" s="37">
        <v>829805751135</v>
      </c>
    </row>
    <row r="99" spans="1:10">
      <c r="A99" s="36" t="s">
        <v>1483</v>
      </c>
      <c r="B99" s="4" t="s">
        <v>1960</v>
      </c>
      <c r="C99" s="4" t="s">
        <v>1797</v>
      </c>
      <c r="D99" s="124">
        <v>24.817656531211515</v>
      </c>
      <c r="E99" s="14">
        <f t="shared" si="2"/>
        <v>24.817656531211515</v>
      </c>
      <c r="F99" s="4">
        <v>0.3</v>
      </c>
      <c r="G99" s="4">
        <v>50</v>
      </c>
      <c r="H99" s="4">
        <v>100</v>
      </c>
      <c r="I99" s="4">
        <v>4800</v>
      </c>
      <c r="J99" s="37">
        <v>829805751142</v>
      </c>
    </row>
    <row r="100" spans="1:10">
      <c r="A100" s="36" t="s">
        <v>1484</v>
      </c>
      <c r="B100" s="4" t="s">
        <v>1746</v>
      </c>
      <c r="C100" s="4" t="s">
        <v>1797</v>
      </c>
      <c r="D100" s="124">
        <v>34.732089293044105</v>
      </c>
      <c r="E100" s="14">
        <f t="shared" si="2"/>
        <v>34.732089293044105</v>
      </c>
      <c r="F100" s="4">
        <v>0.66</v>
      </c>
      <c r="G100" s="4">
        <v>35</v>
      </c>
      <c r="H100" s="4">
        <v>70</v>
      </c>
      <c r="I100" s="4">
        <v>3360</v>
      </c>
      <c r="J100" s="37">
        <v>829805751159</v>
      </c>
    </row>
    <row r="101" spans="1:10">
      <c r="A101" s="36" t="s">
        <v>1485</v>
      </c>
      <c r="B101" s="4" t="s">
        <v>1963</v>
      </c>
      <c r="C101" s="4" t="s">
        <v>1797</v>
      </c>
      <c r="D101" s="124">
        <v>34.732089293044105</v>
      </c>
      <c r="E101" s="14">
        <f t="shared" si="2"/>
        <v>34.732089293044105</v>
      </c>
      <c r="F101" s="4">
        <v>0.72</v>
      </c>
      <c r="G101" s="4">
        <v>35</v>
      </c>
      <c r="H101" s="4">
        <v>70</v>
      </c>
      <c r="I101" s="4">
        <v>3360</v>
      </c>
      <c r="J101" s="37">
        <v>829805751166</v>
      </c>
    </row>
    <row r="102" spans="1:10" ht="15" thickBot="1">
      <c r="A102" s="38" t="s">
        <v>1486</v>
      </c>
      <c r="B102" s="39" t="s">
        <v>1964</v>
      </c>
      <c r="C102" s="39" t="s">
        <v>1797</v>
      </c>
      <c r="D102" s="125">
        <v>34.732089293044105</v>
      </c>
      <c r="E102" s="41">
        <f t="shared" si="2"/>
        <v>34.732089293044105</v>
      </c>
      <c r="F102" s="39">
        <v>0.61</v>
      </c>
      <c r="G102" s="39">
        <v>35</v>
      </c>
      <c r="H102" s="39">
        <v>70</v>
      </c>
      <c r="I102" s="39">
        <v>3360</v>
      </c>
      <c r="J102" s="42">
        <v>829805751173</v>
      </c>
    </row>
    <row r="103" spans="1:10" ht="15" thickTop="1">
      <c r="A103" s="33" t="s">
        <v>1487</v>
      </c>
      <c r="B103" s="20" t="s">
        <v>618</v>
      </c>
      <c r="C103" s="20" t="s">
        <v>1798</v>
      </c>
      <c r="D103" s="123">
        <v>21.771968046477848</v>
      </c>
      <c r="E103" s="34">
        <f t="shared" si="2"/>
        <v>21.771968046477848</v>
      </c>
      <c r="F103" s="20">
        <v>0.32</v>
      </c>
      <c r="G103" s="20">
        <v>85</v>
      </c>
      <c r="H103" s="20">
        <v>170</v>
      </c>
      <c r="I103" s="20">
        <v>8160</v>
      </c>
      <c r="J103" s="35">
        <v>829805751241</v>
      </c>
    </row>
    <row r="104" spans="1:10">
      <c r="A104" s="36" t="s">
        <v>1488</v>
      </c>
      <c r="B104" s="4" t="s">
        <v>619</v>
      </c>
      <c r="C104" s="4" t="s">
        <v>1798</v>
      </c>
      <c r="D104" s="124">
        <v>29.474913959142434</v>
      </c>
      <c r="E104" s="14">
        <f t="shared" si="2"/>
        <v>29.474913959142434</v>
      </c>
      <c r="F104" s="4">
        <v>0.43</v>
      </c>
      <c r="G104" s="4">
        <v>65</v>
      </c>
      <c r="H104" s="4">
        <v>130</v>
      </c>
      <c r="I104" s="4">
        <v>6240</v>
      </c>
      <c r="J104" s="37">
        <v>829805751258</v>
      </c>
    </row>
    <row r="105" spans="1:10">
      <c r="A105" s="36" t="s">
        <v>1489</v>
      </c>
      <c r="B105" s="4" t="s">
        <v>620</v>
      </c>
      <c r="C105" s="4" t="s">
        <v>1798</v>
      </c>
      <c r="D105" s="124">
        <v>39.294622841084902</v>
      </c>
      <c r="E105" s="14">
        <f t="shared" ref="E105:E106" si="3">SUM(D105*DITF)</f>
        <v>39.294622841084902</v>
      </c>
      <c r="F105" s="4">
        <v>0.6</v>
      </c>
      <c r="G105" s="4">
        <v>40</v>
      </c>
      <c r="H105" s="4">
        <v>80</v>
      </c>
      <c r="I105" s="4">
        <v>3840</v>
      </c>
      <c r="J105" s="37">
        <v>829805751265</v>
      </c>
    </row>
    <row r="106" spans="1:10" ht="15" thickBot="1">
      <c r="A106" s="38" t="s">
        <v>1490</v>
      </c>
      <c r="B106" s="39" t="s">
        <v>621</v>
      </c>
      <c r="C106" s="39" t="s">
        <v>1798</v>
      </c>
      <c r="D106" s="125">
        <v>52.966436171892262</v>
      </c>
      <c r="E106" s="41">
        <f t="shared" si="3"/>
        <v>52.966436171892262</v>
      </c>
      <c r="F106" s="39">
        <v>0.91</v>
      </c>
      <c r="G106" s="39">
        <v>25</v>
      </c>
      <c r="H106" s="39">
        <v>50</v>
      </c>
      <c r="I106" s="39">
        <v>2400</v>
      </c>
      <c r="J106" s="42">
        <v>829805751272</v>
      </c>
    </row>
    <row r="107" spans="1:10" ht="15" thickTop="1"/>
    <row r="108" spans="1:10">
      <c r="C108" t="s">
        <v>1791</v>
      </c>
    </row>
    <row r="109" spans="1:10">
      <c r="C109" t="s">
        <v>1393</v>
      </c>
    </row>
  </sheetData>
  <mergeCells count="6">
    <mergeCell ref="D5:E5"/>
    <mergeCell ref="D6:E6"/>
    <mergeCell ref="F7:G7"/>
    <mergeCell ref="H7:I7"/>
    <mergeCell ref="B6:C6"/>
    <mergeCell ref="A7:B7"/>
  </mergeCells>
  <phoneticPr fontId="0" type="noConversion"/>
  <conditionalFormatting sqref="E9">
    <cfRule type="expression" dxfId="27" priority="10">
      <formula>$D$9="Net Price"</formula>
    </cfRule>
    <cfRule type="expression" dxfId="26" priority="12">
      <formula>"""$D$9=Net Price"""</formula>
    </cfRule>
  </conditionalFormatting>
  <conditionalFormatting sqref="D9:D106">
    <cfRule type="cellIs" dxfId="25" priority="8" operator="equal">
      <formula>"Net Price"</formula>
    </cfRule>
    <cfRule type="cellIs" dxfId="24" priority="11" operator="equal">
      <formula>"Net Price"</formula>
    </cfRule>
  </conditionalFormatting>
  <conditionalFormatting sqref="E17">
    <cfRule type="expression" dxfId="23" priority="9">
      <formula>$D$17="Net Price"</formula>
    </cfRule>
  </conditionalFormatting>
  <conditionalFormatting sqref="E25">
    <cfRule type="expression" dxfId="22" priority="7">
      <formula>$D$25="Net Price"</formula>
    </cfRule>
  </conditionalFormatting>
  <conditionalFormatting sqref="E26">
    <cfRule type="expression" dxfId="21" priority="6">
      <formula>$D$26="Net Price"</formula>
    </cfRule>
  </conditionalFormatting>
  <conditionalFormatting sqref="E10">
    <cfRule type="expression" dxfId="20" priority="5">
      <formula>$D$10="Net Price"</formula>
    </cfRule>
  </conditionalFormatting>
  <conditionalFormatting sqref="E39">
    <cfRule type="expression" dxfId="19" priority="4">
      <formula>$D$39="Net Price"</formula>
    </cfRule>
  </conditionalFormatting>
  <conditionalFormatting sqref="E76">
    <cfRule type="expression" dxfId="18" priority="3">
      <formula>$D$76="Net Price"</formula>
    </cfRule>
  </conditionalFormatting>
  <conditionalFormatting sqref="E77">
    <cfRule type="expression" dxfId="17" priority="2">
      <formula>$D$77="Net Price"</formula>
    </cfRule>
  </conditionalFormatting>
  <conditionalFormatting sqref="E103">
    <cfRule type="expression" dxfId="16" priority="1">
      <formula>$D$103="Net Price"</formula>
    </cfRule>
  </conditionalFormatting>
  <hyperlinks>
    <hyperlink ref="E1" r:id="rId1" xr:uid="{00000000-0004-0000-0000-000000000000}"/>
    <hyperlink ref="E2" r:id="rId2" xr:uid="{00000000-0004-0000-0000-000001000000}"/>
  </hyperlinks>
  <pageMargins left="0.7" right="0.7" top="0.75" bottom="0.75" header="0.3" footer="0.3"/>
  <pageSetup scale="91" fitToHeight="0" orientation="landscape" r:id="rId3"/>
  <headerFooter>
    <oddFooter>&amp;L&amp;A&amp;C&amp;F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  <pageSetUpPr fitToPage="1"/>
  </sheetPr>
  <dimension ref="A1:K41"/>
  <sheetViews>
    <sheetView showGridLines="0" showRowColHeaders="0" workbookViewId="0">
      <pane ySplit="8" topLeftCell="A9" activePane="bottomLeft" state="frozen"/>
      <selection pane="bottomLeft" activeCell="K41" sqref="A1:K41"/>
    </sheetView>
  </sheetViews>
  <sheetFormatPr defaultRowHeight="14.5"/>
  <cols>
    <col min="1" max="1" width="13.26953125" customWidth="1"/>
    <col min="2" max="2" width="11.453125" style="7" customWidth="1"/>
    <col min="3" max="3" width="12.54296875" style="7" customWidth="1"/>
    <col min="4" max="4" width="23.81640625" style="7" bestFit="1" customWidth="1"/>
    <col min="5" max="5" width="10.54296875" style="1" bestFit="1" customWidth="1"/>
    <col min="6" max="6" width="9" bestFit="1" customWidth="1"/>
    <col min="7" max="9" width="8.26953125" bestFit="1" customWidth="1"/>
    <col min="10" max="10" width="6.1796875" bestFit="1" customWidth="1"/>
    <col min="11" max="11" width="13.1796875" style="23" bestFit="1" customWidth="1"/>
  </cols>
  <sheetData>
    <row r="1" spans="1:11">
      <c r="F1" s="149" t="s">
        <v>1394</v>
      </c>
      <c r="H1" s="143"/>
      <c r="I1" s="143"/>
      <c r="K1" s="126"/>
    </row>
    <row r="2" spans="1:11">
      <c r="F2" s="149" t="s">
        <v>1395</v>
      </c>
      <c r="H2" s="143"/>
      <c r="I2" s="143"/>
      <c r="K2" s="127"/>
    </row>
    <row r="3" spans="1:11">
      <c r="F3" s="149" t="s">
        <v>1396</v>
      </c>
      <c r="H3" s="143"/>
      <c r="I3" s="143"/>
    </row>
    <row r="4" spans="1:11">
      <c r="G4" s="9"/>
      <c r="H4" s="9"/>
      <c r="I4" s="9"/>
    </row>
    <row r="5" spans="1:11" ht="18">
      <c r="A5" s="12" t="s">
        <v>81</v>
      </c>
      <c r="E5" s="408" t="s">
        <v>1741</v>
      </c>
      <c r="F5" s="409"/>
    </row>
    <row r="6" spans="1:11">
      <c r="E6" s="410">
        <v>43600</v>
      </c>
      <c r="F6" s="411"/>
    </row>
    <row r="7" spans="1:11" ht="15" thickBot="1">
      <c r="A7" s="417"/>
      <c r="B7" s="417"/>
      <c r="C7" s="417"/>
      <c r="D7" s="128"/>
      <c r="E7" s="129" t="s">
        <v>1744</v>
      </c>
      <c r="F7" s="227">
        <v>1</v>
      </c>
      <c r="G7" s="418" t="s">
        <v>1743</v>
      </c>
      <c r="H7" s="419"/>
      <c r="I7" s="419" t="s">
        <v>3333</v>
      </c>
      <c r="J7" s="420"/>
    </row>
    <row r="8" spans="1:11" s="3" customFormat="1" ht="30" thickTop="1" thickBot="1">
      <c r="A8" s="16" t="s">
        <v>1812</v>
      </c>
      <c r="B8" s="17" t="s">
        <v>1890</v>
      </c>
      <c r="C8" s="17" t="s">
        <v>1891</v>
      </c>
      <c r="D8" s="17" t="s">
        <v>377</v>
      </c>
      <c r="E8" s="18" t="s">
        <v>1811</v>
      </c>
      <c r="F8" s="17" t="s">
        <v>1810</v>
      </c>
      <c r="G8" s="19" t="s">
        <v>1878</v>
      </c>
      <c r="H8" s="17" t="s">
        <v>1881</v>
      </c>
      <c r="I8" s="17" t="s">
        <v>1880</v>
      </c>
      <c r="J8" s="25" t="s">
        <v>1584</v>
      </c>
      <c r="K8" s="24" t="s">
        <v>1665</v>
      </c>
    </row>
    <row r="9" spans="1:11" ht="15" thickTop="1">
      <c r="A9" s="33" t="s">
        <v>82</v>
      </c>
      <c r="B9" s="43" t="s">
        <v>621</v>
      </c>
      <c r="C9" s="43">
        <v>6</v>
      </c>
      <c r="D9" s="43" t="s">
        <v>90</v>
      </c>
      <c r="E9" s="34">
        <v>25.494117647058825</v>
      </c>
      <c r="F9" s="50">
        <f t="shared" ref="F9:F39" si="0">SUM(E9*SPF)</f>
        <v>25.494117647058825</v>
      </c>
      <c r="G9" s="20">
        <v>3.89</v>
      </c>
      <c r="H9" s="20"/>
      <c r="I9" s="20"/>
      <c r="J9" s="20"/>
      <c r="K9" s="35"/>
    </row>
    <row r="10" spans="1:11">
      <c r="A10" s="36" t="s">
        <v>83</v>
      </c>
      <c r="B10" s="21" t="s">
        <v>622</v>
      </c>
      <c r="C10" s="21">
        <v>7</v>
      </c>
      <c r="D10" s="21" t="s">
        <v>90</v>
      </c>
      <c r="E10" s="5">
        <v>35.686274509803923</v>
      </c>
      <c r="F10" s="6">
        <f t="shared" si="0"/>
        <v>35.686274509803923</v>
      </c>
      <c r="G10" s="4">
        <v>5.32</v>
      </c>
      <c r="H10" s="4"/>
      <c r="I10" s="4"/>
      <c r="J10" s="4"/>
      <c r="K10" s="37"/>
    </row>
    <row r="11" spans="1:11">
      <c r="A11" s="36" t="s">
        <v>84</v>
      </c>
      <c r="B11" s="21" t="s">
        <v>623</v>
      </c>
      <c r="C11" s="21" t="s">
        <v>91</v>
      </c>
      <c r="D11" s="21" t="s">
        <v>90</v>
      </c>
      <c r="E11" s="5">
        <v>39.019607843137251</v>
      </c>
      <c r="F11" s="6">
        <f t="shared" si="0"/>
        <v>39.019607843137251</v>
      </c>
      <c r="G11" s="4">
        <v>5.74</v>
      </c>
      <c r="H11" s="4"/>
      <c r="I11" s="4"/>
      <c r="J11" s="4"/>
      <c r="K11" s="37"/>
    </row>
    <row r="12" spans="1:11">
      <c r="A12" s="36" t="s">
        <v>85</v>
      </c>
      <c r="B12" s="21" t="s">
        <v>624</v>
      </c>
      <c r="C12" s="21">
        <v>9</v>
      </c>
      <c r="D12" s="21" t="s">
        <v>90</v>
      </c>
      <c r="E12" s="5">
        <v>53.20261437908497</v>
      </c>
      <c r="F12" s="6">
        <f t="shared" si="0"/>
        <v>53.20261437908497</v>
      </c>
      <c r="G12" s="4">
        <v>7.79</v>
      </c>
      <c r="H12" s="4"/>
      <c r="I12" s="4"/>
      <c r="J12" s="4"/>
      <c r="K12" s="37"/>
    </row>
    <row r="13" spans="1:11">
      <c r="A13" s="36" t="s">
        <v>86</v>
      </c>
      <c r="B13" s="21" t="s">
        <v>987</v>
      </c>
      <c r="C13" s="21">
        <v>11</v>
      </c>
      <c r="D13" s="21" t="s">
        <v>90</v>
      </c>
      <c r="E13" s="5">
        <v>74.771241830065364</v>
      </c>
      <c r="F13" s="6">
        <f t="shared" si="0"/>
        <v>74.771241830065364</v>
      </c>
      <c r="G13" s="4">
        <v>10.69</v>
      </c>
      <c r="H13" s="4"/>
      <c r="I13" s="4"/>
      <c r="J13" s="4"/>
      <c r="K13" s="37"/>
    </row>
    <row r="14" spans="1:11">
      <c r="A14" s="36" t="s">
        <v>87</v>
      </c>
      <c r="B14" s="21" t="s">
        <v>989</v>
      </c>
      <c r="C14" s="21" t="s">
        <v>92</v>
      </c>
      <c r="D14" s="21" t="s">
        <v>90</v>
      </c>
      <c r="E14" s="5">
        <v>75.424836601307192</v>
      </c>
      <c r="F14" s="6">
        <f t="shared" si="0"/>
        <v>75.424836601307192</v>
      </c>
      <c r="G14" s="4">
        <v>15.33</v>
      </c>
      <c r="H14" s="4"/>
      <c r="I14" s="4"/>
      <c r="J14" s="4"/>
      <c r="K14" s="37"/>
    </row>
    <row r="15" spans="1:11">
      <c r="A15" s="36" t="s">
        <v>88</v>
      </c>
      <c r="B15" s="21" t="s">
        <v>991</v>
      </c>
      <c r="C15" s="21">
        <v>16</v>
      </c>
      <c r="D15" s="21" t="s">
        <v>90</v>
      </c>
      <c r="E15" s="5">
        <v>134.640522875817</v>
      </c>
      <c r="F15" s="6">
        <f t="shared" si="0"/>
        <v>134.640522875817</v>
      </c>
      <c r="G15" s="4">
        <v>19.29</v>
      </c>
      <c r="H15" s="4"/>
      <c r="I15" s="4"/>
      <c r="J15" s="4"/>
      <c r="K15" s="37"/>
    </row>
    <row r="16" spans="1:11" ht="15" thickBot="1">
      <c r="A16" s="38" t="s">
        <v>89</v>
      </c>
      <c r="B16" s="44" t="s">
        <v>993</v>
      </c>
      <c r="C16" s="44">
        <v>19</v>
      </c>
      <c r="D16" s="44" t="s">
        <v>90</v>
      </c>
      <c r="E16" s="40">
        <v>234.44444444444446</v>
      </c>
      <c r="F16" s="66">
        <f t="shared" si="0"/>
        <v>234.44444444444446</v>
      </c>
      <c r="G16" s="39">
        <v>33.700000000000003</v>
      </c>
      <c r="H16" s="39"/>
      <c r="I16" s="39"/>
      <c r="J16" s="39"/>
      <c r="K16" s="42"/>
    </row>
    <row r="17" spans="1:11" ht="15" thickTop="1">
      <c r="A17" s="64" t="s">
        <v>93</v>
      </c>
      <c r="B17" s="208" t="s">
        <v>621</v>
      </c>
      <c r="C17" s="208">
        <v>6</v>
      </c>
      <c r="D17" s="208" t="s">
        <v>101</v>
      </c>
      <c r="E17" s="14">
        <v>31.111111111111111</v>
      </c>
      <c r="F17" s="15">
        <f t="shared" si="0"/>
        <v>31.111111111111111</v>
      </c>
      <c r="G17" s="13">
        <v>4.7300000000000004</v>
      </c>
      <c r="H17" s="13"/>
      <c r="I17" s="13"/>
      <c r="J17" s="13"/>
      <c r="K17" s="65"/>
    </row>
    <row r="18" spans="1:11">
      <c r="A18" s="36" t="s">
        <v>94</v>
      </c>
      <c r="B18" s="21" t="s">
        <v>622</v>
      </c>
      <c r="C18" s="21">
        <v>7</v>
      </c>
      <c r="D18" s="21" t="s">
        <v>101</v>
      </c>
      <c r="E18" s="5">
        <v>41.24183006535948</v>
      </c>
      <c r="F18" s="15">
        <f t="shared" si="0"/>
        <v>41.24183006535948</v>
      </c>
      <c r="G18" s="4">
        <v>6.56</v>
      </c>
      <c r="H18" s="4"/>
      <c r="I18" s="4"/>
      <c r="J18" s="4"/>
      <c r="K18" s="37"/>
    </row>
    <row r="19" spans="1:11">
      <c r="A19" s="36" t="s">
        <v>95</v>
      </c>
      <c r="B19" s="21" t="s">
        <v>623</v>
      </c>
      <c r="C19" s="21" t="s">
        <v>91</v>
      </c>
      <c r="D19" s="21" t="s">
        <v>101</v>
      </c>
      <c r="E19" s="5">
        <v>58.496732026143789</v>
      </c>
      <c r="F19" s="15">
        <f t="shared" si="0"/>
        <v>58.496732026143789</v>
      </c>
      <c r="G19" s="4">
        <v>7.57</v>
      </c>
      <c r="H19" s="4"/>
      <c r="I19" s="4"/>
      <c r="J19" s="4"/>
      <c r="K19" s="37"/>
    </row>
    <row r="20" spans="1:11">
      <c r="A20" s="36" t="s">
        <v>96</v>
      </c>
      <c r="B20" s="21" t="s">
        <v>624</v>
      </c>
      <c r="C20" s="21">
        <v>9</v>
      </c>
      <c r="D20" s="21" t="s">
        <v>101</v>
      </c>
      <c r="E20" s="5">
        <v>60.849673202614369</v>
      </c>
      <c r="F20" s="15">
        <f t="shared" si="0"/>
        <v>60.849673202614369</v>
      </c>
      <c r="G20" s="4">
        <v>10.71</v>
      </c>
      <c r="H20" s="4"/>
      <c r="I20" s="4"/>
      <c r="J20" s="4"/>
      <c r="K20" s="37"/>
    </row>
    <row r="21" spans="1:11">
      <c r="A21" s="36" t="s">
        <v>97</v>
      </c>
      <c r="B21" s="21" t="s">
        <v>987</v>
      </c>
      <c r="C21" s="21">
        <v>11</v>
      </c>
      <c r="D21" s="21" t="s">
        <v>101</v>
      </c>
      <c r="E21" s="5">
        <v>96.928104575163417</v>
      </c>
      <c r="F21" s="15">
        <f t="shared" si="0"/>
        <v>96.928104575163417</v>
      </c>
      <c r="G21" s="4">
        <v>17.600000000000001</v>
      </c>
      <c r="H21" s="4"/>
      <c r="I21" s="4"/>
      <c r="J21" s="4"/>
      <c r="K21" s="37"/>
    </row>
    <row r="22" spans="1:11">
      <c r="A22" s="36" t="s">
        <v>98</v>
      </c>
      <c r="B22" s="21" t="s">
        <v>989</v>
      </c>
      <c r="C22" s="21" t="s">
        <v>92</v>
      </c>
      <c r="D22" s="21" t="s">
        <v>101</v>
      </c>
      <c r="E22" s="5">
        <v>152.28758169934639</v>
      </c>
      <c r="F22" s="15">
        <f t="shared" si="0"/>
        <v>152.28758169934639</v>
      </c>
      <c r="G22" s="4">
        <v>27.06</v>
      </c>
      <c r="H22" s="4"/>
      <c r="I22" s="4"/>
      <c r="J22" s="4"/>
      <c r="K22" s="37"/>
    </row>
    <row r="23" spans="1:11">
      <c r="A23" s="36" t="s">
        <v>99</v>
      </c>
      <c r="B23" s="21" t="s">
        <v>991</v>
      </c>
      <c r="C23" s="21">
        <v>16</v>
      </c>
      <c r="D23" s="21" t="s">
        <v>101</v>
      </c>
      <c r="E23" s="5">
        <v>259.01960784313724</v>
      </c>
      <c r="F23" s="15">
        <f t="shared" si="0"/>
        <v>259.01960784313724</v>
      </c>
      <c r="G23" s="4">
        <v>37.4</v>
      </c>
      <c r="H23" s="4"/>
      <c r="I23" s="4"/>
      <c r="J23" s="4"/>
      <c r="K23" s="37"/>
    </row>
    <row r="24" spans="1:11" ht="15" thickBot="1">
      <c r="A24" s="36" t="s">
        <v>100</v>
      </c>
      <c r="B24" s="21" t="s">
        <v>993</v>
      </c>
      <c r="C24" s="21">
        <v>19</v>
      </c>
      <c r="D24" s="21" t="s">
        <v>101</v>
      </c>
      <c r="E24" s="5">
        <v>353.85620915032678</v>
      </c>
      <c r="F24" s="15">
        <f t="shared" si="0"/>
        <v>353.85620915032678</v>
      </c>
      <c r="G24" s="4">
        <v>64.239999999999995</v>
      </c>
      <c r="H24" s="4"/>
      <c r="I24" s="4"/>
      <c r="J24" s="4"/>
      <c r="K24" s="37"/>
    </row>
    <row r="25" spans="1:11" ht="15" thickTop="1">
      <c r="A25" s="33" t="s">
        <v>102</v>
      </c>
      <c r="B25" s="43" t="s">
        <v>707</v>
      </c>
      <c r="C25" s="43" t="s">
        <v>127</v>
      </c>
      <c r="D25" s="43" t="s">
        <v>117</v>
      </c>
      <c r="E25" s="34">
        <v>73.66013071895425</v>
      </c>
      <c r="F25" s="50">
        <f t="shared" si="0"/>
        <v>73.66013071895425</v>
      </c>
      <c r="G25" s="20">
        <v>5.72</v>
      </c>
      <c r="H25" s="20"/>
      <c r="I25" s="20"/>
      <c r="J25" s="20"/>
      <c r="K25" s="35"/>
    </row>
    <row r="26" spans="1:11">
      <c r="A26" s="36" t="s">
        <v>103</v>
      </c>
      <c r="B26" s="21" t="s">
        <v>711</v>
      </c>
      <c r="C26" s="21" t="s">
        <v>128</v>
      </c>
      <c r="D26" s="21" t="s">
        <v>117</v>
      </c>
      <c r="E26" s="5">
        <v>75.424836601307192</v>
      </c>
      <c r="F26" s="15">
        <f t="shared" si="0"/>
        <v>75.424836601307192</v>
      </c>
      <c r="G26" s="4">
        <v>6.73</v>
      </c>
      <c r="H26" s="4"/>
      <c r="I26" s="4"/>
      <c r="J26" s="4"/>
      <c r="K26" s="37"/>
    </row>
    <row r="27" spans="1:11">
      <c r="A27" s="36" t="s">
        <v>104</v>
      </c>
      <c r="B27" s="21" t="s">
        <v>712</v>
      </c>
      <c r="C27" s="21" t="s">
        <v>129</v>
      </c>
      <c r="D27" s="21" t="s">
        <v>117</v>
      </c>
      <c r="E27" s="5">
        <v>69.800562232061296</v>
      </c>
      <c r="F27" s="15">
        <f t="shared" si="0"/>
        <v>69.800562232061296</v>
      </c>
      <c r="G27" s="4">
        <v>6.38</v>
      </c>
      <c r="H27" s="4"/>
      <c r="I27" s="4"/>
      <c r="J27" s="4"/>
      <c r="K27" s="37"/>
    </row>
    <row r="28" spans="1:11">
      <c r="A28" s="36" t="s">
        <v>105</v>
      </c>
      <c r="B28" s="21" t="s">
        <v>715</v>
      </c>
      <c r="C28" s="21" t="s">
        <v>130</v>
      </c>
      <c r="D28" s="21" t="s">
        <v>117</v>
      </c>
      <c r="E28" s="5">
        <v>87.64705882352942</v>
      </c>
      <c r="F28" s="15">
        <f t="shared" si="0"/>
        <v>87.64705882352942</v>
      </c>
      <c r="G28" s="4">
        <v>9.9</v>
      </c>
      <c r="H28" s="4"/>
      <c r="I28" s="4"/>
      <c r="J28" s="4"/>
      <c r="K28" s="37"/>
    </row>
    <row r="29" spans="1:11">
      <c r="A29" s="36" t="s">
        <v>106</v>
      </c>
      <c r="B29" s="21" t="s">
        <v>716</v>
      </c>
      <c r="C29" s="21" t="s">
        <v>131</v>
      </c>
      <c r="D29" s="21" t="s">
        <v>117</v>
      </c>
      <c r="E29" s="5">
        <v>95.294117647058826</v>
      </c>
      <c r="F29" s="15">
        <f t="shared" si="0"/>
        <v>95.294117647058826</v>
      </c>
      <c r="G29" s="4">
        <v>9.4600000000000009</v>
      </c>
      <c r="H29" s="4"/>
      <c r="I29" s="4"/>
      <c r="J29" s="4"/>
      <c r="K29" s="37"/>
    </row>
    <row r="30" spans="1:11">
      <c r="A30" s="36" t="s">
        <v>107</v>
      </c>
      <c r="B30" s="21" t="s">
        <v>717</v>
      </c>
      <c r="C30" s="21" t="s">
        <v>132</v>
      </c>
      <c r="D30" s="21" t="s">
        <v>117</v>
      </c>
      <c r="E30" s="5">
        <v>97.843137254901947</v>
      </c>
      <c r="F30" s="15">
        <f t="shared" si="0"/>
        <v>97.843137254901947</v>
      </c>
      <c r="G30" s="4">
        <v>8.91</v>
      </c>
      <c r="H30" s="4"/>
      <c r="I30" s="4"/>
      <c r="J30" s="4"/>
      <c r="K30" s="37"/>
    </row>
    <row r="31" spans="1:11">
      <c r="A31" s="36" t="s">
        <v>108</v>
      </c>
      <c r="B31" s="21" t="s">
        <v>118</v>
      </c>
      <c r="C31" s="21" t="s">
        <v>133</v>
      </c>
      <c r="D31" s="21" t="s">
        <v>117</v>
      </c>
      <c r="E31" s="5">
        <v>114.90196078431373</v>
      </c>
      <c r="F31" s="15">
        <f t="shared" si="0"/>
        <v>114.90196078431373</v>
      </c>
      <c r="G31" s="4">
        <v>16.72</v>
      </c>
      <c r="H31" s="4"/>
      <c r="I31" s="4"/>
      <c r="J31" s="4"/>
      <c r="K31" s="37"/>
    </row>
    <row r="32" spans="1:11">
      <c r="A32" s="36" t="s">
        <v>109</v>
      </c>
      <c r="B32" s="21" t="s">
        <v>119</v>
      </c>
      <c r="C32" s="21" t="s">
        <v>134</v>
      </c>
      <c r="D32" s="21" t="s">
        <v>117</v>
      </c>
      <c r="E32" s="5">
        <v>114.90196078431373</v>
      </c>
      <c r="F32" s="15">
        <f t="shared" si="0"/>
        <v>114.90196078431373</v>
      </c>
      <c r="G32" s="4">
        <v>16.28</v>
      </c>
      <c r="H32" s="4"/>
      <c r="I32" s="4"/>
      <c r="J32" s="4"/>
      <c r="K32" s="37"/>
    </row>
    <row r="33" spans="1:11">
      <c r="A33" s="36" t="s">
        <v>110</v>
      </c>
      <c r="B33" s="21" t="s">
        <v>120</v>
      </c>
      <c r="C33" s="21" t="s">
        <v>135</v>
      </c>
      <c r="D33" s="21" t="s">
        <v>117</v>
      </c>
      <c r="E33" s="5">
        <v>125.29411764705881</v>
      </c>
      <c r="F33" s="15">
        <f t="shared" si="0"/>
        <v>125.29411764705881</v>
      </c>
      <c r="G33" s="4">
        <v>15.62</v>
      </c>
      <c r="H33" s="4"/>
      <c r="I33" s="4"/>
      <c r="J33" s="4"/>
      <c r="K33" s="37"/>
    </row>
    <row r="34" spans="1:11">
      <c r="A34" s="36" t="s">
        <v>111</v>
      </c>
      <c r="B34" s="21" t="s">
        <v>121</v>
      </c>
      <c r="C34" s="21" t="s">
        <v>136</v>
      </c>
      <c r="D34" s="21" t="s">
        <v>117</v>
      </c>
      <c r="E34" s="5">
        <v>125.29411764705881</v>
      </c>
      <c r="F34" s="15">
        <f t="shared" si="0"/>
        <v>125.29411764705881</v>
      </c>
      <c r="G34" s="4">
        <v>14.41</v>
      </c>
      <c r="H34" s="4"/>
      <c r="I34" s="4"/>
      <c r="J34" s="4"/>
      <c r="K34" s="37"/>
    </row>
    <row r="35" spans="1:11">
      <c r="A35" s="36" t="s">
        <v>112</v>
      </c>
      <c r="B35" s="21" t="s">
        <v>122</v>
      </c>
      <c r="C35" s="21" t="s">
        <v>137</v>
      </c>
      <c r="D35" s="21" t="s">
        <v>117</v>
      </c>
      <c r="E35" s="5">
        <v>186.92810457516339</v>
      </c>
      <c r="F35" s="15">
        <f t="shared" si="0"/>
        <v>186.92810457516339</v>
      </c>
      <c r="G35" s="4">
        <v>25.08</v>
      </c>
      <c r="H35" s="4"/>
      <c r="I35" s="4"/>
      <c r="J35" s="4"/>
      <c r="K35" s="37"/>
    </row>
    <row r="36" spans="1:11">
      <c r="A36" s="36" t="s">
        <v>113</v>
      </c>
      <c r="B36" s="21" t="s">
        <v>123</v>
      </c>
      <c r="C36" s="21" t="s">
        <v>138</v>
      </c>
      <c r="D36" s="21" t="s">
        <v>117</v>
      </c>
      <c r="E36" s="5">
        <v>186.92810457516339</v>
      </c>
      <c r="F36" s="15">
        <f t="shared" si="0"/>
        <v>186.92810457516339</v>
      </c>
      <c r="G36" s="4">
        <v>23.76</v>
      </c>
      <c r="H36" s="4"/>
      <c r="I36" s="4"/>
      <c r="J36" s="4"/>
      <c r="K36" s="37"/>
    </row>
    <row r="37" spans="1:11">
      <c r="A37" s="36" t="s">
        <v>114</v>
      </c>
      <c r="B37" s="21" t="s">
        <v>124</v>
      </c>
      <c r="C37" s="21" t="s">
        <v>139</v>
      </c>
      <c r="D37" s="21" t="s">
        <v>117</v>
      </c>
      <c r="E37" s="5">
        <v>186.92810457516339</v>
      </c>
      <c r="F37" s="15">
        <f t="shared" si="0"/>
        <v>186.92810457516339</v>
      </c>
      <c r="G37" s="4">
        <v>20.09</v>
      </c>
      <c r="H37" s="4"/>
      <c r="I37" s="4"/>
      <c r="J37" s="4"/>
      <c r="K37" s="37"/>
    </row>
    <row r="38" spans="1:11">
      <c r="A38" s="36" t="s">
        <v>115</v>
      </c>
      <c r="B38" s="21" t="s">
        <v>125</v>
      </c>
      <c r="C38" s="21" t="s">
        <v>140</v>
      </c>
      <c r="D38" s="21" t="s">
        <v>117</v>
      </c>
      <c r="E38" s="5">
        <v>316.79738562091501</v>
      </c>
      <c r="F38" s="15">
        <f t="shared" si="0"/>
        <v>316.79738562091501</v>
      </c>
      <c r="G38" s="4">
        <v>30.32</v>
      </c>
      <c r="H38" s="4"/>
      <c r="I38" s="4"/>
      <c r="J38" s="4"/>
      <c r="K38" s="37"/>
    </row>
    <row r="39" spans="1:11">
      <c r="A39" s="36" t="s">
        <v>116</v>
      </c>
      <c r="B39" s="21" t="s">
        <v>126</v>
      </c>
      <c r="C39" s="21" t="s">
        <v>141</v>
      </c>
      <c r="D39" s="21" t="s">
        <v>117</v>
      </c>
      <c r="E39" s="5">
        <v>316.79738562091501</v>
      </c>
      <c r="F39" s="15">
        <f t="shared" si="0"/>
        <v>316.79738562091501</v>
      </c>
      <c r="G39" s="4">
        <v>25.61</v>
      </c>
      <c r="H39" s="4"/>
      <c r="I39" s="4"/>
      <c r="J39" s="4"/>
      <c r="K39" s="37"/>
    </row>
    <row r="41" spans="1:11">
      <c r="B41" t="s">
        <v>142</v>
      </c>
    </row>
  </sheetData>
  <mergeCells count="5">
    <mergeCell ref="A7:C7"/>
    <mergeCell ref="E5:F5"/>
    <mergeCell ref="E6:F6"/>
    <mergeCell ref="G7:H7"/>
    <mergeCell ref="I7:J7"/>
  </mergeCells>
  <phoneticPr fontId="12" type="noConversion"/>
  <hyperlinks>
    <hyperlink ref="F1:I1" r:id="rId1" display="www.sigmaco.com" xr:uid="{00000000-0004-0000-0D00-000000000000}"/>
    <hyperlink ref="F2:I2" r:id="rId2" display="spp-sales@sigmaco.com" xr:uid="{00000000-0004-0000-0D00-000001000000}"/>
  </hyperlinks>
  <pageMargins left="0.7" right="0.7" top="0.75" bottom="0.75" header="0.3" footer="0.3"/>
  <pageSetup scale="98" fitToHeight="0" orientation="landscape" r:id="rId3"/>
  <headerFooter>
    <oddFooter>&amp;L&amp;A&amp;C&amp;F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 tint="-0.249977111117893"/>
    <pageSetUpPr fitToPage="1"/>
  </sheetPr>
  <dimension ref="A1:J62"/>
  <sheetViews>
    <sheetView showGridLines="0" showRowColHeaders="0" workbookViewId="0">
      <pane ySplit="8" topLeftCell="A9" activePane="bottomLeft" state="frozen"/>
      <selection pane="bottomLeft" activeCell="J61" sqref="A1:J61"/>
    </sheetView>
  </sheetViews>
  <sheetFormatPr defaultRowHeight="14.5"/>
  <cols>
    <col min="1" max="1" width="15.7265625" customWidth="1"/>
    <col min="2" max="2" width="14" style="7" bestFit="1" customWidth="1"/>
    <col min="3" max="3" width="43.7265625" style="7" bestFit="1" customWidth="1"/>
    <col min="4" max="4" width="9.26953125" style="1" customWidth="1"/>
    <col min="5" max="5" width="9.26953125" customWidth="1"/>
    <col min="6" max="6" width="7.81640625" customWidth="1"/>
    <col min="7" max="7" width="6.54296875" bestFit="1" customWidth="1"/>
    <col min="8" max="8" width="8.26953125" bestFit="1" customWidth="1"/>
    <col min="9" max="9" width="6.1796875" bestFit="1" customWidth="1"/>
    <col min="10" max="10" width="13.1796875" style="23" bestFit="1" customWidth="1"/>
  </cols>
  <sheetData>
    <row r="1" spans="1:10">
      <c r="E1" s="149" t="s">
        <v>1394</v>
      </c>
      <c r="F1" s="143"/>
      <c r="G1" s="143"/>
      <c r="H1" s="143"/>
      <c r="J1" s="126"/>
    </row>
    <row r="2" spans="1:10">
      <c r="E2" s="149" t="s">
        <v>1395</v>
      </c>
      <c r="F2" s="143"/>
      <c r="G2" s="143"/>
      <c r="H2" s="143"/>
      <c r="J2" s="127"/>
    </row>
    <row r="3" spans="1:10">
      <c r="E3" s="149" t="s">
        <v>1396</v>
      </c>
      <c r="F3" s="143"/>
      <c r="G3" s="143"/>
      <c r="H3" s="143"/>
    </row>
    <row r="4" spans="1:10">
      <c r="F4" s="9"/>
      <c r="G4" s="9"/>
      <c r="H4" s="9"/>
    </row>
    <row r="5" spans="1:10" ht="18">
      <c r="A5" s="12" t="s">
        <v>143</v>
      </c>
      <c r="D5" s="408" t="s">
        <v>1741</v>
      </c>
      <c r="E5" s="409"/>
    </row>
    <row r="6" spans="1:10">
      <c r="D6" s="410">
        <v>43636</v>
      </c>
      <c r="E6" s="411"/>
    </row>
    <row r="7" spans="1:10" ht="15" thickBot="1">
      <c r="A7" s="90"/>
      <c r="B7" s="90"/>
      <c r="C7" s="137"/>
      <c r="D7" s="129" t="s">
        <v>1744</v>
      </c>
      <c r="E7" s="227">
        <v>1</v>
      </c>
      <c r="F7" s="418" t="s">
        <v>1743</v>
      </c>
      <c r="G7" s="419"/>
      <c r="H7" s="419" t="s">
        <v>2088</v>
      </c>
      <c r="I7" s="420"/>
    </row>
    <row r="8" spans="1:10" s="3" customFormat="1" ht="45.75" customHeight="1" thickTop="1" thickBot="1">
      <c r="A8" s="16" t="s">
        <v>1812</v>
      </c>
      <c r="B8" s="17" t="s">
        <v>1890</v>
      </c>
      <c r="C8" s="17" t="s">
        <v>377</v>
      </c>
      <c r="D8" s="18" t="s">
        <v>1811</v>
      </c>
      <c r="E8" s="17" t="s">
        <v>1810</v>
      </c>
      <c r="F8" s="19" t="s">
        <v>1878</v>
      </c>
      <c r="G8" s="17" t="s">
        <v>1881</v>
      </c>
      <c r="H8" s="17" t="s">
        <v>1880</v>
      </c>
      <c r="I8" s="25" t="s">
        <v>1584</v>
      </c>
      <c r="J8" s="24" t="s">
        <v>1665</v>
      </c>
    </row>
    <row r="9" spans="1:10" ht="29.5" thickTop="1">
      <c r="A9" s="33" t="s">
        <v>144</v>
      </c>
      <c r="B9" s="43" t="s">
        <v>159</v>
      </c>
      <c r="C9" s="70" t="s">
        <v>174</v>
      </c>
      <c r="D9" s="34">
        <v>24.884444444444444</v>
      </c>
      <c r="E9" s="50">
        <f t="shared" ref="E9:E40" si="0">SUM(D9*GWO)</f>
        <v>24.884444444444444</v>
      </c>
      <c r="F9" s="58">
        <v>1</v>
      </c>
      <c r="G9" s="20"/>
      <c r="H9" s="20">
        <v>32</v>
      </c>
      <c r="I9" s="20"/>
      <c r="J9" s="35"/>
    </row>
    <row r="10" spans="1:10" ht="29">
      <c r="A10" s="36" t="s">
        <v>145</v>
      </c>
      <c r="B10" s="21" t="s">
        <v>160</v>
      </c>
      <c r="C10" s="71" t="s">
        <v>174</v>
      </c>
      <c r="D10" s="5">
        <v>24.884444444444444</v>
      </c>
      <c r="E10" s="6">
        <f t="shared" si="0"/>
        <v>24.884444444444444</v>
      </c>
      <c r="F10" s="59">
        <v>1</v>
      </c>
      <c r="G10" s="4"/>
      <c r="H10" s="4">
        <v>32</v>
      </c>
      <c r="I10" s="4"/>
      <c r="J10" s="37"/>
    </row>
    <row r="11" spans="1:10" ht="29">
      <c r="A11" s="36" t="s">
        <v>146</v>
      </c>
      <c r="B11" s="21" t="s">
        <v>161</v>
      </c>
      <c r="C11" s="71" t="s">
        <v>174</v>
      </c>
      <c r="D11" s="5">
        <v>24.884444444444444</v>
      </c>
      <c r="E11" s="6">
        <f t="shared" si="0"/>
        <v>24.884444444444444</v>
      </c>
      <c r="F11" s="59">
        <v>1</v>
      </c>
      <c r="G11" s="4"/>
      <c r="H11" s="4">
        <v>32</v>
      </c>
      <c r="I11" s="4"/>
      <c r="J11" s="37"/>
    </row>
    <row r="12" spans="1:10" ht="29">
      <c r="A12" s="36" t="s">
        <v>147</v>
      </c>
      <c r="B12" s="21" t="s">
        <v>162</v>
      </c>
      <c r="C12" s="71" t="s">
        <v>174</v>
      </c>
      <c r="D12" s="5">
        <v>24.884444444444444</v>
      </c>
      <c r="E12" s="6">
        <f t="shared" si="0"/>
        <v>24.884444444444444</v>
      </c>
      <c r="F12" s="59">
        <v>1</v>
      </c>
      <c r="G12" s="4"/>
      <c r="H12" s="4">
        <v>32</v>
      </c>
      <c r="I12" s="4"/>
      <c r="J12" s="37"/>
    </row>
    <row r="13" spans="1:10" ht="29">
      <c r="A13" s="36" t="s">
        <v>148</v>
      </c>
      <c r="B13" s="21" t="s">
        <v>163</v>
      </c>
      <c r="C13" s="71" t="s">
        <v>174</v>
      </c>
      <c r="D13" s="5">
        <v>24.884444444444444</v>
      </c>
      <c r="E13" s="6">
        <f t="shared" si="0"/>
        <v>24.884444444444444</v>
      </c>
      <c r="F13" s="59">
        <v>1</v>
      </c>
      <c r="G13" s="4"/>
      <c r="H13" s="4">
        <v>32</v>
      </c>
      <c r="I13" s="4"/>
      <c r="J13" s="37"/>
    </row>
    <row r="14" spans="1:10" ht="29">
      <c r="A14" s="36" t="s">
        <v>149</v>
      </c>
      <c r="B14" s="21" t="s">
        <v>164</v>
      </c>
      <c r="C14" s="71" t="s">
        <v>174</v>
      </c>
      <c r="D14" s="5">
        <v>31.337777777777781</v>
      </c>
      <c r="E14" s="6">
        <f t="shared" si="0"/>
        <v>31.337777777777781</v>
      </c>
      <c r="F14" s="59">
        <v>1.2</v>
      </c>
      <c r="G14" s="4"/>
      <c r="H14" s="4">
        <v>20</v>
      </c>
      <c r="I14" s="4"/>
      <c r="J14" s="37"/>
    </row>
    <row r="15" spans="1:10" ht="29">
      <c r="A15" s="36" t="s">
        <v>150</v>
      </c>
      <c r="B15" s="21" t="s">
        <v>165</v>
      </c>
      <c r="C15" s="71" t="s">
        <v>174</v>
      </c>
      <c r="D15" s="5">
        <v>31.337777777777781</v>
      </c>
      <c r="E15" s="6">
        <f t="shared" si="0"/>
        <v>31.337777777777781</v>
      </c>
      <c r="F15" s="59">
        <v>1.2</v>
      </c>
      <c r="G15" s="4"/>
      <c r="H15" s="4">
        <v>20</v>
      </c>
      <c r="I15" s="4"/>
      <c r="J15" s="37"/>
    </row>
    <row r="16" spans="1:10" ht="29">
      <c r="A16" s="36" t="s">
        <v>151</v>
      </c>
      <c r="B16" s="21" t="s">
        <v>166</v>
      </c>
      <c r="C16" s="71" t="s">
        <v>174</v>
      </c>
      <c r="D16" s="5">
        <v>31.337777777777781</v>
      </c>
      <c r="E16" s="6">
        <f t="shared" si="0"/>
        <v>31.337777777777781</v>
      </c>
      <c r="F16" s="59">
        <v>1.2</v>
      </c>
      <c r="G16" s="4"/>
      <c r="H16" s="4">
        <v>20</v>
      </c>
      <c r="I16" s="4"/>
      <c r="J16" s="37"/>
    </row>
    <row r="17" spans="1:10" ht="29">
      <c r="A17" s="36" t="s">
        <v>152</v>
      </c>
      <c r="B17" s="21" t="s">
        <v>167</v>
      </c>
      <c r="C17" s="71" t="s">
        <v>174</v>
      </c>
      <c r="D17" s="5">
        <v>31.337777777777781</v>
      </c>
      <c r="E17" s="6">
        <f t="shared" si="0"/>
        <v>31.337777777777781</v>
      </c>
      <c r="F17" s="59">
        <v>1.2</v>
      </c>
      <c r="G17" s="4"/>
      <c r="H17" s="4">
        <v>20</v>
      </c>
      <c r="I17" s="4"/>
      <c r="J17" s="37"/>
    </row>
    <row r="18" spans="1:10" ht="29">
      <c r="A18" s="36" t="s">
        <v>153</v>
      </c>
      <c r="B18" s="21" t="s">
        <v>168</v>
      </c>
      <c r="C18" s="71" t="s">
        <v>174</v>
      </c>
      <c r="D18" s="5">
        <v>44</v>
      </c>
      <c r="E18" s="6">
        <f t="shared" si="0"/>
        <v>44</v>
      </c>
      <c r="F18" s="59">
        <v>2.1</v>
      </c>
      <c r="G18" s="4"/>
      <c r="H18" s="4">
        <v>10</v>
      </c>
      <c r="I18" s="4"/>
      <c r="J18" s="37"/>
    </row>
    <row r="19" spans="1:10" ht="29">
      <c r="A19" s="36" t="s">
        <v>154</v>
      </c>
      <c r="B19" s="21" t="s">
        <v>169</v>
      </c>
      <c r="C19" s="71" t="s">
        <v>174</v>
      </c>
      <c r="D19" s="5">
        <v>44</v>
      </c>
      <c r="E19" s="6">
        <f t="shared" si="0"/>
        <v>44</v>
      </c>
      <c r="F19" s="59">
        <v>2.1</v>
      </c>
      <c r="G19" s="4"/>
      <c r="H19" s="4">
        <v>10</v>
      </c>
      <c r="I19" s="4"/>
      <c r="J19" s="37"/>
    </row>
    <row r="20" spans="1:10" ht="29">
      <c r="A20" s="36" t="s">
        <v>155</v>
      </c>
      <c r="B20" s="21" t="s">
        <v>170</v>
      </c>
      <c r="C20" s="71" t="s">
        <v>174</v>
      </c>
      <c r="D20" s="5">
        <v>44</v>
      </c>
      <c r="E20" s="6">
        <f t="shared" si="0"/>
        <v>44</v>
      </c>
      <c r="F20" s="59">
        <v>2.1</v>
      </c>
      <c r="G20" s="4"/>
      <c r="H20" s="4">
        <v>10</v>
      </c>
      <c r="I20" s="4"/>
      <c r="J20" s="37"/>
    </row>
    <row r="21" spans="1:10" ht="29">
      <c r="A21" s="36" t="s">
        <v>156</v>
      </c>
      <c r="B21" s="21" t="s">
        <v>171</v>
      </c>
      <c r="C21" s="71" t="s">
        <v>174</v>
      </c>
      <c r="D21" s="5">
        <v>86.252222222222215</v>
      </c>
      <c r="E21" s="6">
        <f t="shared" si="0"/>
        <v>86.252222222222215</v>
      </c>
      <c r="F21" s="59">
        <v>3.8</v>
      </c>
      <c r="G21" s="4"/>
      <c r="H21" s="4">
        <v>4</v>
      </c>
      <c r="I21" s="4"/>
      <c r="J21" s="37"/>
    </row>
    <row r="22" spans="1:10" ht="29">
      <c r="A22" s="36" t="s">
        <v>157</v>
      </c>
      <c r="B22" s="21" t="s">
        <v>172</v>
      </c>
      <c r="C22" s="71" t="s">
        <v>174</v>
      </c>
      <c r="D22" s="5">
        <v>86.252222222222215</v>
      </c>
      <c r="E22" s="6">
        <f t="shared" si="0"/>
        <v>86.252222222222215</v>
      </c>
      <c r="F22" s="59">
        <v>3.8</v>
      </c>
      <c r="G22" s="4"/>
      <c r="H22" s="4">
        <v>4</v>
      </c>
      <c r="I22" s="4"/>
      <c r="J22" s="37"/>
    </row>
    <row r="23" spans="1:10" ht="29.5" thickBot="1">
      <c r="A23" s="38" t="s">
        <v>158</v>
      </c>
      <c r="B23" s="44" t="s">
        <v>173</v>
      </c>
      <c r="C23" s="72" t="s">
        <v>174</v>
      </c>
      <c r="D23" s="40">
        <v>115.75666666666666</v>
      </c>
      <c r="E23" s="66">
        <f t="shared" si="0"/>
        <v>115.75666666666666</v>
      </c>
      <c r="F23" s="73">
        <v>6.2</v>
      </c>
      <c r="G23" s="39"/>
      <c r="H23" s="39">
        <v>2</v>
      </c>
      <c r="I23" s="39"/>
      <c r="J23" s="42"/>
    </row>
    <row r="24" spans="1:10" ht="29.5" thickTop="1">
      <c r="A24" s="33" t="s">
        <v>175</v>
      </c>
      <c r="B24" s="43" t="s">
        <v>213</v>
      </c>
      <c r="C24" s="70" t="s">
        <v>251</v>
      </c>
      <c r="D24" s="34">
        <v>19</v>
      </c>
      <c r="E24" s="50">
        <f t="shared" si="0"/>
        <v>19</v>
      </c>
      <c r="F24" s="58">
        <v>0.56000000000000005</v>
      </c>
      <c r="G24" s="20"/>
      <c r="H24" s="20">
        <v>50</v>
      </c>
      <c r="I24" s="20"/>
      <c r="J24" s="35"/>
    </row>
    <row r="25" spans="1:10" ht="29">
      <c r="A25" s="36" t="s">
        <v>176</v>
      </c>
      <c r="B25" s="21" t="s">
        <v>214</v>
      </c>
      <c r="C25" s="71" t="s">
        <v>251</v>
      </c>
      <c r="D25" s="5">
        <v>19</v>
      </c>
      <c r="E25" s="6">
        <f t="shared" si="0"/>
        <v>19</v>
      </c>
      <c r="F25" s="59">
        <v>0.56000000000000005</v>
      </c>
      <c r="G25" s="4"/>
      <c r="H25" s="4">
        <v>50</v>
      </c>
      <c r="I25" s="4"/>
      <c r="J25" s="37"/>
    </row>
    <row r="26" spans="1:10" ht="29">
      <c r="A26" s="36" t="s">
        <v>177</v>
      </c>
      <c r="B26" s="21" t="s">
        <v>215</v>
      </c>
      <c r="C26" s="71" t="s">
        <v>251</v>
      </c>
      <c r="D26" s="5">
        <v>19</v>
      </c>
      <c r="E26" s="6">
        <f t="shared" si="0"/>
        <v>19</v>
      </c>
      <c r="F26" s="59">
        <v>0.56000000000000005</v>
      </c>
      <c r="G26" s="4"/>
      <c r="H26" s="4">
        <v>50</v>
      </c>
      <c r="I26" s="4"/>
      <c r="J26" s="37"/>
    </row>
    <row r="27" spans="1:10" ht="29">
      <c r="A27" s="36" t="s">
        <v>178</v>
      </c>
      <c r="B27" s="21" t="s">
        <v>216</v>
      </c>
      <c r="C27" s="71" t="s">
        <v>251</v>
      </c>
      <c r="D27" s="5">
        <v>19</v>
      </c>
      <c r="E27" s="6">
        <f t="shared" si="0"/>
        <v>19</v>
      </c>
      <c r="F27" s="59">
        <v>0.56000000000000005</v>
      </c>
      <c r="G27" s="4"/>
      <c r="H27" s="4">
        <v>50</v>
      </c>
      <c r="I27" s="4"/>
      <c r="J27" s="37"/>
    </row>
    <row r="28" spans="1:10" ht="29">
      <c r="A28" s="36" t="s">
        <v>179</v>
      </c>
      <c r="B28" s="21" t="s">
        <v>217</v>
      </c>
      <c r="C28" s="71" t="s">
        <v>251</v>
      </c>
      <c r="D28" s="5">
        <v>19</v>
      </c>
      <c r="E28" s="6">
        <f t="shared" si="0"/>
        <v>19</v>
      </c>
      <c r="F28" s="59">
        <v>0.56000000000000005</v>
      </c>
      <c r="G28" s="4"/>
      <c r="H28" s="4">
        <v>50</v>
      </c>
      <c r="I28" s="4"/>
      <c r="J28" s="37"/>
    </row>
    <row r="29" spans="1:10" ht="29">
      <c r="A29" s="36" t="s">
        <v>180</v>
      </c>
      <c r="B29" s="21" t="s">
        <v>218</v>
      </c>
      <c r="C29" s="71" t="s">
        <v>251</v>
      </c>
      <c r="D29" s="5">
        <v>19</v>
      </c>
      <c r="E29" s="6">
        <f t="shared" si="0"/>
        <v>19</v>
      </c>
      <c r="F29" s="59">
        <v>0.56000000000000005</v>
      </c>
      <c r="G29" s="4"/>
      <c r="H29" s="4">
        <v>50</v>
      </c>
      <c r="I29" s="4"/>
      <c r="J29" s="37"/>
    </row>
    <row r="30" spans="1:10" ht="29">
      <c r="A30" s="36" t="s">
        <v>181</v>
      </c>
      <c r="B30" s="21" t="s">
        <v>219</v>
      </c>
      <c r="C30" s="71" t="s">
        <v>251</v>
      </c>
      <c r="D30" s="5">
        <v>19</v>
      </c>
      <c r="E30" s="6">
        <f t="shared" si="0"/>
        <v>19</v>
      </c>
      <c r="F30" s="59">
        <v>0.56000000000000005</v>
      </c>
      <c r="G30" s="4"/>
      <c r="H30" s="4">
        <v>50</v>
      </c>
      <c r="I30" s="4"/>
      <c r="J30" s="37"/>
    </row>
    <row r="31" spans="1:10" ht="29">
      <c r="A31" s="36" t="s">
        <v>182</v>
      </c>
      <c r="B31" s="21" t="s">
        <v>220</v>
      </c>
      <c r="C31" s="71" t="s">
        <v>251</v>
      </c>
      <c r="D31" s="5">
        <v>19</v>
      </c>
      <c r="E31" s="6">
        <f t="shared" si="0"/>
        <v>19</v>
      </c>
      <c r="F31" s="59">
        <v>0.56000000000000005</v>
      </c>
      <c r="G31" s="4"/>
      <c r="H31" s="4">
        <v>50</v>
      </c>
      <c r="I31" s="4"/>
      <c r="J31" s="37"/>
    </row>
    <row r="32" spans="1:10" ht="29">
      <c r="A32" s="36" t="s">
        <v>183</v>
      </c>
      <c r="B32" s="21" t="s">
        <v>221</v>
      </c>
      <c r="C32" s="71" t="s">
        <v>251</v>
      </c>
      <c r="D32" s="5">
        <v>19</v>
      </c>
      <c r="E32" s="6">
        <f t="shared" si="0"/>
        <v>19</v>
      </c>
      <c r="F32" s="59">
        <v>0.56000000000000005</v>
      </c>
      <c r="G32" s="4"/>
      <c r="H32" s="4">
        <v>50</v>
      </c>
      <c r="I32" s="4"/>
      <c r="J32" s="37"/>
    </row>
    <row r="33" spans="1:10" ht="29">
      <c r="A33" s="36" t="s">
        <v>184</v>
      </c>
      <c r="B33" s="21" t="s">
        <v>222</v>
      </c>
      <c r="C33" s="71" t="s">
        <v>251</v>
      </c>
      <c r="D33" s="5">
        <v>20.533333333333335</v>
      </c>
      <c r="E33" s="6">
        <f t="shared" si="0"/>
        <v>20.533333333333335</v>
      </c>
      <c r="F33" s="59">
        <v>0.7</v>
      </c>
      <c r="G33" s="4"/>
      <c r="H33" s="4">
        <v>50</v>
      </c>
      <c r="I33" s="4"/>
      <c r="J33" s="37"/>
    </row>
    <row r="34" spans="1:10" ht="29">
      <c r="A34" s="36" t="s">
        <v>185</v>
      </c>
      <c r="B34" s="21" t="s">
        <v>223</v>
      </c>
      <c r="C34" s="71" t="s">
        <v>251</v>
      </c>
      <c r="D34" s="5">
        <v>20.533333333333335</v>
      </c>
      <c r="E34" s="6">
        <f t="shared" si="0"/>
        <v>20.533333333333335</v>
      </c>
      <c r="F34" s="59">
        <v>0.7</v>
      </c>
      <c r="G34" s="4"/>
      <c r="H34" s="4">
        <v>50</v>
      </c>
      <c r="I34" s="4"/>
      <c r="J34" s="37"/>
    </row>
    <row r="35" spans="1:10" ht="29">
      <c r="A35" s="36" t="s">
        <v>186</v>
      </c>
      <c r="B35" s="21" t="s">
        <v>224</v>
      </c>
      <c r="C35" s="71" t="s">
        <v>251</v>
      </c>
      <c r="D35" s="5">
        <v>20.533333333333335</v>
      </c>
      <c r="E35" s="6">
        <f t="shared" si="0"/>
        <v>20.533333333333335</v>
      </c>
      <c r="F35" s="59">
        <v>0.7</v>
      </c>
      <c r="G35" s="4"/>
      <c r="H35" s="4">
        <v>50</v>
      </c>
      <c r="I35" s="4"/>
      <c r="J35" s="37"/>
    </row>
    <row r="36" spans="1:10" ht="29">
      <c r="A36" s="36" t="s">
        <v>187</v>
      </c>
      <c r="B36" s="21" t="s">
        <v>225</v>
      </c>
      <c r="C36" s="71" t="s">
        <v>251</v>
      </c>
      <c r="D36" s="5">
        <v>20.533333333333335</v>
      </c>
      <c r="E36" s="6">
        <f t="shared" si="0"/>
        <v>20.533333333333335</v>
      </c>
      <c r="F36" s="59">
        <v>0.7</v>
      </c>
      <c r="G36" s="4"/>
      <c r="H36" s="4">
        <v>50</v>
      </c>
      <c r="I36" s="4"/>
      <c r="J36" s="37"/>
    </row>
    <row r="37" spans="1:10" ht="29">
      <c r="A37" s="36" t="s">
        <v>188</v>
      </c>
      <c r="B37" s="21" t="s">
        <v>226</v>
      </c>
      <c r="C37" s="71" t="s">
        <v>251</v>
      </c>
      <c r="D37" s="5">
        <v>20.533333333333335</v>
      </c>
      <c r="E37" s="6">
        <f t="shared" si="0"/>
        <v>20.533333333333335</v>
      </c>
      <c r="F37" s="59">
        <v>0.7</v>
      </c>
      <c r="G37" s="4"/>
      <c r="H37" s="4">
        <v>50</v>
      </c>
      <c r="I37" s="4"/>
      <c r="J37" s="37"/>
    </row>
    <row r="38" spans="1:10" ht="29">
      <c r="A38" s="36" t="s">
        <v>189</v>
      </c>
      <c r="B38" s="21" t="s">
        <v>227</v>
      </c>
      <c r="C38" s="71" t="s">
        <v>251</v>
      </c>
      <c r="D38" s="5">
        <v>20.533333333333335</v>
      </c>
      <c r="E38" s="6">
        <f t="shared" si="0"/>
        <v>20.533333333333335</v>
      </c>
      <c r="F38" s="59">
        <v>0.7</v>
      </c>
      <c r="G38" s="4"/>
      <c r="H38" s="4">
        <v>50</v>
      </c>
      <c r="I38" s="4"/>
      <c r="J38" s="37"/>
    </row>
    <row r="39" spans="1:10" ht="29">
      <c r="A39" s="36" t="s">
        <v>190</v>
      </c>
      <c r="B39" s="21" t="s">
        <v>228</v>
      </c>
      <c r="C39" s="71" t="s">
        <v>251</v>
      </c>
      <c r="D39" s="5">
        <v>20.533333333333335</v>
      </c>
      <c r="E39" s="6">
        <f t="shared" si="0"/>
        <v>20.533333333333335</v>
      </c>
      <c r="F39" s="59">
        <v>0.7</v>
      </c>
      <c r="G39" s="4"/>
      <c r="H39" s="4">
        <v>50</v>
      </c>
      <c r="I39" s="4"/>
      <c r="J39" s="37"/>
    </row>
    <row r="40" spans="1:10" ht="29">
      <c r="A40" s="36" t="s">
        <v>191</v>
      </c>
      <c r="B40" s="21" t="s">
        <v>229</v>
      </c>
      <c r="C40" s="71" t="s">
        <v>251</v>
      </c>
      <c r="D40" s="5">
        <v>20.533333333333335</v>
      </c>
      <c r="E40" s="6">
        <f t="shared" si="0"/>
        <v>20.533333333333335</v>
      </c>
      <c r="F40" s="59">
        <v>0.7</v>
      </c>
      <c r="G40" s="4"/>
      <c r="H40" s="4">
        <v>50</v>
      </c>
      <c r="I40" s="4"/>
      <c r="J40" s="37"/>
    </row>
    <row r="41" spans="1:10" ht="29">
      <c r="A41" s="36" t="s">
        <v>192</v>
      </c>
      <c r="B41" s="21" t="s">
        <v>230</v>
      </c>
      <c r="C41" s="71" t="s">
        <v>251</v>
      </c>
      <c r="D41" s="5">
        <v>22.233333333333334</v>
      </c>
      <c r="E41" s="6">
        <f t="shared" ref="E41:E61" si="1">SUM(D41*GWO)</f>
        <v>22.233333333333334</v>
      </c>
      <c r="F41" s="59">
        <v>0.9</v>
      </c>
      <c r="G41" s="4"/>
      <c r="H41" s="4">
        <v>50</v>
      </c>
      <c r="I41" s="4"/>
      <c r="J41" s="37"/>
    </row>
    <row r="42" spans="1:10" ht="29">
      <c r="A42" s="36" t="s">
        <v>193</v>
      </c>
      <c r="B42" s="21" t="s">
        <v>231</v>
      </c>
      <c r="C42" s="71" t="s">
        <v>251</v>
      </c>
      <c r="D42" s="5">
        <v>22.233333333333334</v>
      </c>
      <c r="E42" s="6">
        <f t="shared" si="1"/>
        <v>22.233333333333334</v>
      </c>
      <c r="F42" s="59">
        <v>0.9</v>
      </c>
      <c r="G42" s="4"/>
      <c r="H42" s="4">
        <v>50</v>
      </c>
      <c r="I42" s="4"/>
      <c r="J42" s="37"/>
    </row>
    <row r="43" spans="1:10" ht="29">
      <c r="A43" s="36" t="s">
        <v>194</v>
      </c>
      <c r="B43" s="21" t="s">
        <v>232</v>
      </c>
      <c r="C43" s="71" t="s">
        <v>251</v>
      </c>
      <c r="D43" s="5">
        <v>22.233333333333334</v>
      </c>
      <c r="E43" s="6">
        <f t="shared" si="1"/>
        <v>22.233333333333334</v>
      </c>
      <c r="F43" s="59">
        <v>0.9</v>
      </c>
      <c r="G43" s="4"/>
      <c r="H43" s="4">
        <v>50</v>
      </c>
      <c r="I43" s="4"/>
      <c r="J43" s="37"/>
    </row>
    <row r="44" spans="1:10" ht="29">
      <c r="A44" s="36" t="s">
        <v>195</v>
      </c>
      <c r="B44" s="21" t="s">
        <v>233</v>
      </c>
      <c r="C44" s="71" t="s">
        <v>251</v>
      </c>
      <c r="D44" s="5">
        <v>22.233333333333334</v>
      </c>
      <c r="E44" s="6">
        <f t="shared" si="1"/>
        <v>22.233333333333334</v>
      </c>
      <c r="F44" s="59">
        <v>0.9</v>
      </c>
      <c r="G44" s="4"/>
      <c r="H44" s="4">
        <v>50</v>
      </c>
      <c r="I44" s="4"/>
      <c r="J44" s="37"/>
    </row>
    <row r="45" spans="1:10" ht="29">
      <c r="A45" s="36" t="s">
        <v>196</v>
      </c>
      <c r="B45" s="21" t="s">
        <v>234</v>
      </c>
      <c r="C45" s="71" t="s">
        <v>251</v>
      </c>
      <c r="D45" s="5">
        <v>22.233333333333334</v>
      </c>
      <c r="E45" s="6">
        <f t="shared" si="1"/>
        <v>22.233333333333334</v>
      </c>
      <c r="F45" s="59">
        <v>0.9</v>
      </c>
      <c r="G45" s="4"/>
      <c r="H45" s="4">
        <v>50</v>
      </c>
      <c r="I45" s="4"/>
      <c r="J45" s="37"/>
    </row>
    <row r="46" spans="1:10" ht="29">
      <c r="A46" s="36" t="s">
        <v>197</v>
      </c>
      <c r="B46" s="21" t="s">
        <v>235</v>
      </c>
      <c r="C46" s="71" t="s">
        <v>251</v>
      </c>
      <c r="D46" s="5">
        <v>22.233333333333334</v>
      </c>
      <c r="E46" s="6">
        <f t="shared" si="1"/>
        <v>22.233333333333334</v>
      </c>
      <c r="F46" s="59">
        <v>0.9</v>
      </c>
      <c r="G46" s="4"/>
      <c r="H46" s="4">
        <v>50</v>
      </c>
      <c r="I46" s="4"/>
      <c r="J46" s="37"/>
    </row>
    <row r="47" spans="1:10" ht="29">
      <c r="A47" s="36" t="s">
        <v>198</v>
      </c>
      <c r="B47" s="21" t="s">
        <v>236</v>
      </c>
      <c r="C47" s="71" t="s">
        <v>251</v>
      </c>
      <c r="D47" s="5">
        <v>26.088888888888889</v>
      </c>
      <c r="E47" s="6">
        <f t="shared" si="1"/>
        <v>26.088888888888889</v>
      </c>
      <c r="F47" s="59">
        <v>1.4</v>
      </c>
      <c r="G47" s="4"/>
      <c r="H47" s="4">
        <v>32</v>
      </c>
      <c r="I47" s="4"/>
      <c r="J47" s="37"/>
    </row>
    <row r="48" spans="1:10" ht="29">
      <c r="A48" s="36" t="s">
        <v>199</v>
      </c>
      <c r="B48" s="21" t="s">
        <v>237</v>
      </c>
      <c r="C48" s="71" t="s">
        <v>251</v>
      </c>
      <c r="D48" s="5">
        <v>26.088888888888889</v>
      </c>
      <c r="E48" s="6">
        <f t="shared" si="1"/>
        <v>26.088888888888889</v>
      </c>
      <c r="F48" s="59">
        <v>1.4</v>
      </c>
      <c r="G48" s="4"/>
      <c r="H48" s="4">
        <v>32</v>
      </c>
      <c r="I48" s="4"/>
      <c r="J48" s="37"/>
    </row>
    <row r="49" spans="1:10" ht="29">
      <c r="A49" s="36" t="s">
        <v>200</v>
      </c>
      <c r="B49" s="21" t="s">
        <v>238</v>
      </c>
      <c r="C49" s="71" t="s">
        <v>251</v>
      </c>
      <c r="D49" s="5">
        <v>26.088888888888889</v>
      </c>
      <c r="E49" s="6">
        <f t="shared" si="1"/>
        <v>26.088888888888889</v>
      </c>
      <c r="F49" s="59">
        <v>1.4</v>
      </c>
      <c r="G49" s="4"/>
      <c r="H49" s="4">
        <v>32</v>
      </c>
      <c r="I49" s="4"/>
      <c r="J49" s="37"/>
    </row>
    <row r="50" spans="1:10" ht="29">
      <c r="A50" s="36" t="s">
        <v>201</v>
      </c>
      <c r="B50" s="21" t="s">
        <v>239</v>
      </c>
      <c r="C50" s="71" t="s">
        <v>251</v>
      </c>
      <c r="D50" s="5">
        <v>26.088888888888889</v>
      </c>
      <c r="E50" s="6">
        <f t="shared" si="1"/>
        <v>26.088888888888889</v>
      </c>
      <c r="F50" s="59">
        <v>1.4</v>
      </c>
      <c r="G50" s="4"/>
      <c r="H50" s="4">
        <v>32</v>
      </c>
      <c r="I50" s="4"/>
      <c r="J50" s="37"/>
    </row>
    <row r="51" spans="1:10" ht="29">
      <c r="A51" s="36" t="s">
        <v>202</v>
      </c>
      <c r="B51" s="21" t="s">
        <v>240</v>
      </c>
      <c r="C51" s="71" t="s">
        <v>251</v>
      </c>
      <c r="D51" s="5">
        <v>26.088888888888889</v>
      </c>
      <c r="E51" s="6">
        <f t="shared" si="1"/>
        <v>26.088888888888889</v>
      </c>
      <c r="F51" s="59">
        <v>1.4</v>
      </c>
      <c r="G51" s="4"/>
      <c r="H51" s="4">
        <v>32</v>
      </c>
      <c r="I51" s="4"/>
      <c r="J51" s="37"/>
    </row>
    <row r="52" spans="1:10" ht="29">
      <c r="A52" s="36" t="s">
        <v>203</v>
      </c>
      <c r="B52" s="21" t="s">
        <v>241</v>
      </c>
      <c r="C52" s="71" t="s">
        <v>251</v>
      </c>
      <c r="D52" s="5">
        <v>34.766666666666666</v>
      </c>
      <c r="E52" s="6">
        <f t="shared" si="1"/>
        <v>34.766666666666666</v>
      </c>
      <c r="F52" s="59">
        <v>2.1</v>
      </c>
      <c r="G52" s="4"/>
      <c r="H52" s="4">
        <v>20</v>
      </c>
      <c r="I52" s="4"/>
      <c r="J52" s="37"/>
    </row>
    <row r="53" spans="1:10" ht="29">
      <c r="A53" s="36" t="s">
        <v>204</v>
      </c>
      <c r="B53" s="21" t="s">
        <v>242</v>
      </c>
      <c r="C53" s="71" t="s">
        <v>251</v>
      </c>
      <c r="D53" s="5">
        <v>34.766666666666666</v>
      </c>
      <c r="E53" s="6">
        <f t="shared" si="1"/>
        <v>34.766666666666666</v>
      </c>
      <c r="F53" s="59">
        <v>2.1</v>
      </c>
      <c r="G53" s="4"/>
      <c r="H53" s="4">
        <v>20</v>
      </c>
      <c r="I53" s="4"/>
      <c r="J53" s="37"/>
    </row>
    <row r="54" spans="1:10" ht="29">
      <c r="A54" s="36" t="s">
        <v>205</v>
      </c>
      <c r="B54" s="21" t="s">
        <v>243</v>
      </c>
      <c r="C54" s="71" t="s">
        <v>251</v>
      </c>
      <c r="D54" s="5">
        <v>34.766666666666666</v>
      </c>
      <c r="E54" s="6">
        <f t="shared" si="1"/>
        <v>34.766666666666666</v>
      </c>
      <c r="F54" s="59">
        <v>2.1</v>
      </c>
      <c r="G54" s="4"/>
      <c r="H54" s="4">
        <v>20</v>
      </c>
      <c r="I54" s="4"/>
      <c r="J54" s="37"/>
    </row>
    <row r="55" spans="1:10" ht="29">
      <c r="A55" s="36" t="s">
        <v>206</v>
      </c>
      <c r="B55" s="21" t="s">
        <v>244</v>
      </c>
      <c r="C55" s="71" t="s">
        <v>251</v>
      </c>
      <c r="D55" s="5">
        <v>34.766666666666666</v>
      </c>
      <c r="E55" s="6">
        <f t="shared" si="1"/>
        <v>34.766666666666666</v>
      </c>
      <c r="F55" s="59">
        <v>2.1</v>
      </c>
      <c r="G55" s="4"/>
      <c r="H55" s="4">
        <v>20</v>
      </c>
      <c r="I55" s="4"/>
      <c r="J55" s="37"/>
    </row>
    <row r="56" spans="1:10" ht="29">
      <c r="A56" s="36" t="s">
        <v>207</v>
      </c>
      <c r="B56" s="21" t="s">
        <v>245</v>
      </c>
      <c r="C56" s="71" t="s">
        <v>251</v>
      </c>
      <c r="D56" s="5">
        <v>62.55555555555555</v>
      </c>
      <c r="E56" s="6">
        <f t="shared" si="1"/>
        <v>62.55555555555555</v>
      </c>
      <c r="F56" s="59">
        <v>3.4</v>
      </c>
      <c r="G56" s="4"/>
      <c r="H56" s="4">
        <v>10</v>
      </c>
      <c r="I56" s="4"/>
      <c r="J56" s="37"/>
    </row>
    <row r="57" spans="1:10" ht="29">
      <c r="A57" s="36" t="s">
        <v>208</v>
      </c>
      <c r="B57" s="21" t="s">
        <v>246</v>
      </c>
      <c r="C57" s="71" t="s">
        <v>251</v>
      </c>
      <c r="D57" s="5">
        <v>62.55555555555555</v>
      </c>
      <c r="E57" s="6">
        <f t="shared" si="1"/>
        <v>62.55555555555555</v>
      </c>
      <c r="F57" s="59">
        <v>3.4</v>
      </c>
      <c r="G57" s="4"/>
      <c r="H57" s="4">
        <v>10</v>
      </c>
      <c r="I57" s="4"/>
      <c r="J57" s="37"/>
    </row>
    <row r="58" spans="1:10" ht="29">
      <c r="A58" s="36" t="s">
        <v>209</v>
      </c>
      <c r="B58" s="21" t="s">
        <v>247</v>
      </c>
      <c r="C58" s="71" t="s">
        <v>251</v>
      </c>
      <c r="D58" s="5">
        <v>62.55555555555555</v>
      </c>
      <c r="E58" s="6">
        <f t="shared" si="1"/>
        <v>62.55555555555555</v>
      </c>
      <c r="F58" s="59">
        <v>3.4</v>
      </c>
      <c r="G58" s="4"/>
      <c r="H58" s="4">
        <v>10</v>
      </c>
      <c r="I58" s="4"/>
      <c r="J58" s="37"/>
    </row>
    <row r="59" spans="1:10" ht="29">
      <c r="A59" s="36" t="s">
        <v>210</v>
      </c>
      <c r="B59" s="21" t="s">
        <v>248</v>
      </c>
      <c r="C59" s="71" t="s">
        <v>251</v>
      </c>
      <c r="D59" s="5">
        <v>143.98888888888888</v>
      </c>
      <c r="E59" s="6">
        <f t="shared" si="1"/>
        <v>143.98888888888888</v>
      </c>
      <c r="F59" s="59">
        <v>7</v>
      </c>
      <c r="G59" s="4"/>
      <c r="H59" s="4">
        <v>4</v>
      </c>
      <c r="I59" s="4"/>
      <c r="J59" s="37"/>
    </row>
    <row r="60" spans="1:10" ht="29">
      <c r="A60" s="36" t="s">
        <v>211</v>
      </c>
      <c r="B60" s="21" t="s">
        <v>249</v>
      </c>
      <c r="C60" s="71" t="s">
        <v>251</v>
      </c>
      <c r="D60" s="5">
        <v>143.98888888888888</v>
      </c>
      <c r="E60" s="6">
        <f t="shared" si="1"/>
        <v>143.98888888888888</v>
      </c>
      <c r="F60" s="59">
        <v>7</v>
      </c>
      <c r="G60" s="4"/>
      <c r="H60" s="4">
        <v>4</v>
      </c>
      <c r="I60" s="4"/>
      <c r="J60" s="37"/>
    </row>
    <row r="61" spans="1:10" ht="29.5" thickBot="1">
      <c r="A61" s="38" t="s">
        <v>212</v>
      </c>
      <c r="B61" s="44" t="s">
        <v>250</v>
      </c>
      <c r="C61" s="72" t="s">
        <v>251</v>
      </c>
      <c r="D61" s="40">
        <v>222.9</v>
      </c>
      <c r="E61" s="66">
        <f t="shared" si="1"/>
        <v>222.9</v>
      </c>
      <c r="F61" s="73">
        <v>10.4</v>
      </c>
      <c r="G61" s="39"/>
      <c r="H61" s="39">
        <v>2</v>
      </c>
      <c r="I61" s="39"/>
      <c r="J61" s="42"/>
    </row>
    <row r="62" spans="1:10" ht="15" thickTop="1"/>
  </sheetData>
  <mergeCells count="4">
    <mergeCell ref="D5:E5"/>
    <mergeCell ref="D6:E6"/>
    <mergeCell ref="F7:G7"/>
    <mergeCell ref="H7:I7"/>
  </mergeCells>
  <phoneticPr fontId="12" type="noConversion"/>
  <hyperlinks>
    <hyperlink ref="F1:H1" r:id="rId1" display="www.sigmaco.com" xr:uid="{00000000-0004-0000-0E00-000000000000}"/>
    <hyperlink ref="F2:H2" r:id="rId2" display="spp-sales@sigmaco.com" xr:uid="{00000000-0004-0000-0E00-000001000000}"/>
    <hyperlink ref="E1" r:id="rId3" xr:uid="{00000000-0004-0000-0E00-000002000000}"/>
    <hyperlink ref="E2" r:id="rId4" xr:uid="{00000000-0004-0000-0E00-000003000000}"/>
  </hyperlinks>
  <pageMargins left="0.7" right="0.7" top="0.75" bottom="0.75" header="0.3" footer="0.3"/>
  <pageSetup scale="91" fitToHeight="0" orientation="landscape" r:id="rId5"/>
  <headerFooter>
    <oddFooter>&amp;L&amp;A&amp;C&amp;F</oddFooter>
  </headerFooter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7"/>
    <pageSetUpPr fitToPage="1"/>
  </sheetPr>
  <dimension ref="A1:J26"/>
  <sheetViews>
    <sheetView showGridLines="0" showRowColHeaders="0" workbookViewId="0">
      <pane ySplit="8" topLeftCell="A9" activePane="bottomLeft" state="frozen"/>
      <selection pane="bottomLeft" activeCell="J25" sqref="A1:J25"/>
    </sheetView>
  </sheetViews>
  <sheetFormatPr defaultRowHeight="14.5"/>
  <cols>
    <col min="1" max="1" width="15.7265625" customWidth="1"/>
    <col min="2" max="2" width="17.7265625" style="7" customWidth="1"/>
    <col min="3" max="3" width="23.81640625" style="7" bestFit="1" customWidth="1"/>
    <col min="4" max="4" width="10.54296875" style="1" bestFit="1" customWidth="1"/>
    <col min="5" max="5" width="9" bestFit="1" customWidth="1"/>
    <col min="6" max="8" width="8.26953125" bestFit="1" customWidth="1"/>
    <col min="9" max="9" width="6.1796875" bestFit="1" customWidth="1"/>
    <col min="10" max="10" width="13.1796875" style="23" bestFit="1" customWidth="1"/>
  </cols>
  <sheetData>
    <row r="1" spans="1:10">
      <c r="E1" s="149" t="s">
        <v>1394</v>
      </c>
      <c r="G1" s="143"/>
      <c r="H1" s="143"/>
      <c r="J1" s="126"/>
    </row>
    <row r="2" spans="1:10">
      <c r="E2" s="149" t="s">
        <v>1395</v>
      </c>
      <c r="G2" s="143"/>
      <c r="H2" s="143"/>
      <c r="J2" s="127"/>
    </row>
    <row r="3" spans="1:10">
      <c r="E3" s="149" t="s">
        <v>1396</v>
      </c>
      <c r="G3" s="143"/>
      <c r="H3" s="143"/>
    </row>
    <row r="4" spans="1:10">
      <c r="F4" s="9"/>
      <c r="G4" s="9"/>
      <c r="H4" s="9"/>
    </row>
    <row r="5" spans="1:10" ht="18">
      <c r="A5" s="12" t="s">
        <v>252</v>
      </c>
      <c r="D5" s="408" t="s">
        <v>1741</v>
      </c>
      <c r="E5" s="409"/>
    </row>
    <row r="6" spans="1:10">
      <c r="D6" s="410">
        <v>41166</v>
      </c>
      <c r="E6" s="411"/>
    </row>
    <row r="7" spans="1:10" ht="15" thickBot="1">
      <c r="A7" s="90"/>
      <c r="B7" s="90"/>
      <c r="C7" s="137"/>
      <c r="D7" s="129" t="s">
        <v>1744</v>
      </c>
      <c r="E7" s="227">
        <v>1</v>
      </c>
      <c r="F7" s="418" t="s">
        <v>1743</v>
      </c>
      <c r="G7" s="419"/>
      <c r="H7" s="419" t="s">
        <v>2088</v>
      </c>
      <c r="I7" s="420"/>
    </row>
    <row r="8" spans="1:10" s="3" customFormat="1" ht="30" thickTop="1" thickBot="1">
      <c r="A8" s="16" t="s">
        <v>1812</v>
      </c>
      <c r="B8" s="17" t="s">
        <v>1888</v>
      </c>
      <c r="C8" s="17" t="s">
        <v>1889</v>
      </c>
      <c r="D8" s="18" t="s">
        <v>1811</v>
      </c>
      <c r="E8" s="17" t="s">
        <v>1810</v>
      </c>
      <c r="F8" s="19" t="s">
        <v>1878</v>
      </c>
      <c r="G8" s="17" t="s">
        <v>1881</v>
      </c>
      <c r="H8" s="17" t="s">
        <v>1880</v>
      </c>
      <c r="I8" s="25" t="s">
        <v>1584</v>
      </c>
      <c r="J8" s="24" t="s">
        <v>1665</v>
      </c>
    </row>
    <row r="9" spans="1:10" ht="15" thickTop="1">
      <c r="A9" s="33" t="s">
        <v>253</v>
      </c>
      <c r="B9" s="43" t="s">
        <v>270</v>
      </c>
      <c r="C9" s="43" t="s">
        <v>273</v>
      </c>
      <c r="D9" s="34">
        <v>173.25</v>
      </c>
      <c r="E9" s="50">
        <f t="shared" ref="E9:E25" si="0">SUM(D9*WT)</f>
        <v>173.25</v>
      </c>
      <c r="F9" s="20"/>
      <c r="G9" s="20"/>
      <c r="H9" s="20"/>
      <c r="I9" s="20"/>
      <c r="J9" s="35"/>
    </row>
    <row r="10" spans="1:10">
      <c r="A10" s="36" t="s">
        <v>254</v>
      </c>
      <c r="B10" s="21" t="s">
        <v>271</v>
      </c>
      <c r="C10" s="21" t="s">
        <v>274</v>
      </c>
      <c r="D10" s="5">
        <v>173.25</v>
      </c>
      <c r="E10" s="15">
        <f t="shared" si="0"/>
        <v>173.25</v>
      </c>
      <c r="F10" s="4"/>
      <c r="G10" s="4"/>
      <c r="H10" s="4"/>
      <c r="I10" s="4"/>
      <c r="J10" s="37"/>
    </row>
    <row r="11" spans="1:10">
      <c r="A11" s="36" t="s">
        <v>255</v>
      </c>
      <c r="B11" s="21" t="s">
        <v>272</v>
      </c>
      <c r="C11" s="21" t="s">
        <v>274</v>
      </c>
      <c r="D11" s="5">
        <v>173.25</v>
      </c>
      <c r="E11" s="15">
        <f t="shared" si="0"/>
        <v>173.25</v>
      </c>
      <c r="F11" s="4"/>
      <c r="G11" s="4"/>
      <c r="H11" s="4"/>
      <c r="I11" s="4"/>
      <c r="J11" s="37"/>
    </row>
    <row r="12" spans="1:10">
      <c r="A12" s="36" t="s">
        <v>256</v>
      </c>
      <c r="B12" s="21" t="s">
        <v>270</v>
      </c>
      <c r="C12" s="21" t="s">
        <v>275</v>
      </c>
      <c r="D12" s="5">
        <v>173.25</v>
      </c>
      <c r="E12" s="15">
        <f t="shared" si="0"/>
        <v>173.25</v>
      </c>
      <c r="F12" s="4"/>
      <c r="G12" s="4"/>
      <c r="H12" s="4"/>
      <c r="I12" s="4"/>
      <c r="J12" s="37"/>
    </row>
    <row r="13" spans="1:10">
      <c r="A13" s="36" t="s">
        <v>257</v>
      </c>
      <c r="B13" s="21" t="s">
        <v>270</v>
      </c>
      <c r="C13" s="21" t="s">
        <v>276</v>
      </c>
      <c r="D13" s="5">
        <v>173.25</v>
      </c>
      <c r="E13" s="15">
        <f t="shared" si="0"/>
        <v>173.25</v>
      </c>
      <c r="F13" s="4"/>
      <c r="G13" s="4"/>
      <c r="H13" s="4"/>
      <c r="I13" s="4"/>
      <c r="J13" s="37"/>
    </row>
    <row r="14" spans="1:10">
      <c r="A14" s="36" t="s">
        <v>258</v>
      </c>
      <c r="B14" s="21" t="s">
        <v>270</v>
      </c>
      <c r="C14" s="21" t="s">
        <v>277</v>
      </c>
      <c r="D14" s="5">
        <v>173.25</v>
      </c>
      <c r="E14" s="15">
        <f t="shared" si="0"/>
        <v>173.25</v>
      </c>
      <c r="F14" s="4"/>
      <c r="G14" s="4"/>
      <c r="H14" s="4"/>
      <c r="I14" s="4"/>
      <c r="J14" s="37"/>
    </row>
    <row r="15" spans="1:10">
      <c r="A15" s="36" t="s">
        <v>259</v>
      </c>
      <c r="B15" s="21" t="s">
        <v>270</v>
      </c>
      <c r="C15" s="21" t="s">
        <v>278</v>
      </c>
      <c r="D15" s="5">
        <v>173.25</v>
      </c>
      <c r="E15" s="15">
        <f t="shared" si="0"/>
        <v>173.25</v>
      </c>
      <c r="F15" s="4"/>
      <c r="G15" s="4"/>
      <c r="H15" s="4"/>
      <c r="I15" s="4"/>
      <c r="J15" s="37"/>
    </row>
    <row r="16" spans="1:10">
      <c r="A16" s="36" t="s">
        <v>260</v>
      </c>
      <c r="B16" s="21" t="s">
        <v>270</v>
      </c>
      <c r="C16" s="21" t="s">
        <v>279</v>
      </c>
      <c r="D16" s="5">
        <v>173.25</v>
      </c>
      <c r="E16" s="15">
        <f t="shared" si="0"/>
        <v>173.25</v>
      </c>
      <c r="F16" s="4"/>
      <c r="G16" s="4"/>
      <c r="H16" s="4"/>
      <c r="I16" s="4"/>
      <c r="J16" s="37"/>
    </row>
    <row r="17" spans="1:10">
      <c r="A17" s="36" t="s">
        <v>261</v>
      </c>
      <c r="B17" s="21" t="s">
        <v>270</v>
      </c>
      <c r="C17" s="21" t="s">
        <v>280</v>
      </c>
      <c r="D17" s="5">
        <v>173.25</v>
      </c>
      <c r="E17" s="15">
        <f t="shared" si="0"/>
        <v>173.25</v>
      </c>
      <c r="F17" s="4"/>
      <c r="G17" s="4"/>
      <c r="H17" s="4"/>
      <c r="I17" s="4"/>
      <c r="J17" s="37"/>
    </row>
    <row r="18" spans="1:10">
      <c r="A18" s="36" t="s">
        <v>262</v>
      </c>
      <c r="B18" s="21" t="s">
        <v>270</v>
      </c>
      <c r="C18" s="21" t="s">
        <v>281</v>
      </c>
      <c r="D18" s="5">
        <v>173.25</v>
      </c>
      <c r="E18" s="15">
        <f t="shared" si="0"/>
        <v>173.25</v>
      </c>
      <c r="F18" s="4"/>
      <c r="G18" s="4"/>
      <c r="H18" s="4"/>
      <c r="I18" s="4"/>
      <c r="J18" s="37"/>
    </row>
    <row r="19" spans="1:10">
      <c r="A19" s="36" t="s">
        <v>263</v>
      </c>
      <c r="B19" s="21" t="s">
        <v>271</v>
      </c>
      <c r="C19" s="21" t="s">
        <v>282</v>
      </c>
      <c r="D19" s="5">
        <v>173.25</v>
      </c>
      <c r="E19" s="15">
        <f t="shared" si="0"/>
        <v>173.25</v>
      </c>
      <c r="F19" s="4"/>
      <c r="G19" s="4"/>
      <c r="H19" s="4"/>
      <c r="I19" s="4"/>
      <c r="J19" s="37"/>
    </row>
    <row r="20" spans="1:10">
      <c r="A20" s="36" t="s">
        <v>264</v>
      </c>
      <c r="B20" s="21" t="s">
        <v>271</v>
      </c>
      <c r="C20" s="21" t="s">
        <v>276</v>
      </c>
      <c r="D20" s="5">
        <v>173.25</v>
      </c>
      <c r="E20" s="15">
        <f t="shared" si="0"/>
        <v>173.25</v>
      </c>
      <c r="F20" s="4"/>
      <c r="G20" s="4"/>
      <c r="H20" s="4"/>
      <c r="I20" s="4"/>
      <c r="J20" s="37"/>
    </row>
    <row r="21" spans="1:10">
      <c r="A21" s="36" t="s">
        <v>265</v>
      </c>
      <c r="B21" s="21" t="s">
        <v>271</v>
      </c>
      <c r="C21" s="21" t="s">
        <v>277</v>
      </c>
      <c r="D21" s="5">
        <v>173.25</v>
      </c>
      <c r="E21" s="15">
        <f t="shared" si="0"/>
        <v>173.25</v>
      </c>
      <c r="F21" s="4"/>
      <c r="G21" s="4"/>
      <c r="H21" s="4"/>
      <c r="I21" s="4"/>
      <c r="J21" s="37"/>
    </row>
    <row r="22" spans="1:10">
      <c r="A22" s="36" t="s">
        <v>266</v>
      </c>
      <c r="B22" s="21" t="s">
        <v>271</v>
      </c>
      <c r="C22" s="21" t="s">
        <v>278</v>
      </c>
      <c r="D22" s="5">
        <v>173.25</v>
      </c>
      <c r="E22" s="15">
        <f t="shared" si="0"/>
        <v>173.25</v>
      </c>
      <c r="F22" s="4"/>
      <c r="G22" s="4"/>
      <c r="H22" s="4"/>
      <c r="I22" s="4"/>
      <c r="J22" s="37"/>
    </row>
    <row r="23" spans="1:10">
      <c r="A23" s="36" t="s">
        <v>267</v>
      </c>
      <c r="B23" s="21" t="s">
        <v>271</v>
      </c>
      <c r="C23" s="21" t="s">
        <v>279</v>
      </c>
      <c r="D23" s="5">
        <v>173.25</v>
      </c>
      <c r="E23" s="15">
        <f t="shared" si="0"/>
        <v>173.25</v>
      </c>
      <c r="F23" s="4"/>
      <c r="G23" s="4"/>
      <c r="H23" s="4"/>
      <c r="I23" s="4"/>
      <c r="J23" s="37"/>
    </row>
    <row r="24" spans="1:10">
      <c r="A24" s="36" t="s">
        <v>268</v>
      </c>
      <c r="B24" s="21" t="s">
        <v>271</v>
      </c>
      <c r="C24" s="21" t="s">
        <v>280</v>
      </c>
      <c r="D24" s="5">
        <v>173.25</v>
      </c>
      <c r="E24" s="15">
        <f t="shared" si="0"/>
        <v>173.25</v>
      </c>
      <c r="F24" s="4"/>
      <c r="G24" s="4"/>
      <c r="H24" s="4"/>
      <c r="I24" s="4"/>
      <c r="J24" s="37"/>
    </row>
    <row r="25" spans="1:10" ht="15" thickBot="1">
      <c r="A25" s="38" t="s">
        <v>269</v>
      </c>
      <c r="B25" s="44" t="s">
        <v>271</v>
      </c>
      <c r="C25" s="44" t="s">
        <v>283</v>
      </c>
      <c r="D25" s="40">
        <v>173.25</v>
      </c>
      <c r="E25" s="51">
        <f t="shared" si="0"/>
        <v>173.25</v>
      </c>
      <c r="F25" s="39"/>
      <c r="G25" s="39"/>
      <c r="H25" s="39"/>
      <c r="I25" s="39"/>
      <c r="J25" s="42"/>
    </row>
    <row r="26" spans="1:10" ht="15" thickTop="1"/>
  </sheetData>
  <mergeCells count="4">
    <mergeCell ref="D5:E5"/>
    <mergeCell ref="D6:E6"/>
    <mergeCell ref="F7:G7"/>
    <mergeCell ref="H7:I7"/>
  </mergeCells>
  <phoneticPr fontId="12" type="noConversion"/>
  <hyperlinks>
    <hyperlink ref="E1:H1" r:id="rId1" display="www.sigmaco.com" xr:uid="{00000000-0004-0000-1000-000000000000}"/>
    <hyperlink ref="E2:H2" r:id="rId2" display="spp-sales@sigmaco.com" xr:uid="{00000000-0004-0000-1000-000001000000}"/>
  </hyperlinks>
  <pageMargins left="0.7" right="0.7" top="0.75" bottom="0.75" header="0.3" footer="0.3"/>
  <pageSetup fitToHeight="0" orientation="landscape" r:id="rId3"/>
  <headerFooter>
    <oddFooter>&amp;L&amp;A&amp;C&amp;F</oddFooter>
  </headerFooter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J15"/>
  <sheetViews>
    <sheetView showGridLines="0" showRowColHeaders="0" zoomScaleNormal="100" workbookViewId="0">
      <pane ySplit="8" topLeftCell="A9" activePane="bottomLeft" state="frozen"/>
      <selection pane="bottomLeft" activeCell="J14" sqref="A1:J14"/>
    </sheetView>
  </sheetViews>
  <sheetFormatPr defaultRowHeight="14.5"/>
  <cols>
    <col min="1" max="1" width="15.54296875" customWidth="1"/>
    <col min="2" max="3" width="20.81640625" customWidth="1"/>
    <col min="4" max="5" width="9.26953125" customWidth="1"/>
    <col min="6" max="8" width="8.26953125" bestFit="1" customWidth="1"/>
    <col min="9" max="9" width="6.1796875" bestFit="1" customWidth="1"/>
    <col min="10" max="10" width="15.1796875" customWidth="1"/>
  </cols>
  <sheetData>
    <row r="1" spans="1:10">
      <c r="D1" s="1"/>
      <c r="E1" s="149" t="s">
        <v>1394</v>
      </c>
      <c r="G1" s="143"/>
      <c r="H1" s="143"/>
      <c r="J1" s="126"/>
    </row>
    <row r="2" spans="1:10">
      <c r="D2" s="1"/>
      <c r="E2" s="149" t="s">
        <v>1395</v>
      </c>
      <c r="G2" s="143"/>
      <c r="H2" s="143"/>
      <c r="J2" s="127"/>
    </row>
    <row r="3" spans="1:10">
      <c r="D3" s="1"/>
      <c r="E3" s="149" t="s">
        <v>1396</v>
      </c>
      <c r="G3" s="143"/>
      <c r="H3" s="143"/>
      <c r="J3" s="23"/>
    </row>
    <row r="4" spans="1:10">
      <c r="D4" s="1"/>
      <c r="E4" s="1"/>
      <c r="F4" s="9" t="s">
        <v>1393</v>
      </c>
      <c r="G4" s="9"/>
      <c r="H4" s="9"/>
      <c r="J4" s="23"/>
    </row>
    <row r="5" spans="1:10" ht="18">
      <c r="A5" s="11" t="s">
        <v>1668</v>
      </c>
      <c r="D5" s="408" t="s">
        <v>1741</v>
      </c>
      <c r="E5" s="409"/>
      <c r="J5" s="23"/>
    </row>
    <row r="6" spans="1:10">
      <c r="D6" s="410">
        <v>41275</v>
      </c>
      <c r="E6" s="411"/>
      <c r="J6" s="23"/>
    </row>
    <row r="7" spans="1:10" ht="15" thickBot="1">
      <c r="A7" s="90"/>
      <c r="B7" s="90"/>
      <c r="C7" s="137"/>
      <c r="D7" s="129" t="s">
        <v>1744</v>
      </c>
      <c r="E7" s="227">
        <v>1</v>
      </c>
      <c r="F7" s="418" t="s">
        <v>1743</v>
      </c>
      <c r="G7" s="419"/>
      <c r="H7" s="419" t="s">
        <v>2090</v>
      </c>
      <c r="I7" s="420"/>
      <c r="J7" s="23"/>
    </row>
    <row r="8" spans="1:10" ht="30" thickTop="1" thickBot="1">
      <c r="A8" s="16" t="s">
        <v>1812</v>
      </c>
      <c r="B8" s="17" t="s">
        <v>614</v>
      </c>
      <c r="C8" s="17" t="s">
        <v>377</v>
      </c>
      <c r="D8" s="18" t="s">
        <v>1811</v>
      </c>
      <c r="E8" s="18" t="s">
        <v>1810</v>
      </c>
      <c r="F8" s="19" t="s">
        <v>1878</v>
      </c>
      <c r="G8" s="17" t="s">
        <v>1881</v>
      </c>
      <c r="H8" s="17" t="s">
        <v>1880</v>
      </c>
      <c r="I8" s="17" t="s">
        <v>1493</v>
      </c>
      <c r="J8" s="24" t="s">
        <v>1665</v>
      </c>
    </row>
    <row r="9" spans="1:10" ht="15" thickTop="1">
      <c r="A9" s="64" t="s">
        <v>1669</v>
      </c>
      <c r="B9" s="13" t="s">
        <v>616</v>
      </c>
      <c r="C9" s="13" t="s">
        <v>1670</v>
      </c>
      <c r="D9" s="260">
        <v>4.26</v>
      </c>
      <c r="E9" s="14">
        <f t="shared" ref="E9:E14" si="0">SUM(D9*DU)</f>
        <v>4.26</v>
      </c>
      <c r="F9" s="13">
        <v>4</v>
      </c>
      <c r="G9" s="13">
        <v>12</v>
      </c>
      <c r="H9" s="13">
        <v>24</v>
      </c>
      <c r="I9" s="13">
        <v>2308</v>
      </c>
      <c r="J9" s="65"/>
    </row>
    <row r="10" spans="1:10">
      <c r="A10" s="36" t="s">
        <v>1671</v>
      </c>
      <c r="B10" s="4" t="s">
        <v>617</v>
      </c>
      <c r="C10" s="4" t="s">
        <v>1670</v>
      </c>
      <c r="D10" s="261">
        <v>4.8899999999999997</v>
      </c>
      <c r="E10" s="5">
        <f t="shared" si="0"/>
        <v>4.8899999999999997</v>
      </c>
      <c r="F10" s="4">
        <v>4.9000000000000004</v>
      </c>
      <c r="G10" s="4">
        <v>12</v>
      </c>
      <c r="H10" s="4">
        <v>24</v>
      </c>
      <c r="I10" s="4">
        <v>2308</v>
      </c>
      <c r="J10" s="37"/>
    </row>
    <row r="11" spans="1:10">
      <c r="A11" s="36" t="s">
        <v>1672</v>
      </c>
      <c r="B11" s="4" t="s">
        <v>618</v>
      </c>
      <c r="C11" s="4" t="s">
        <v>1670</v>
      </c>
      <c r="D11" s="96">
        <v>7.91</v>
      </c>
      <c r="E11" s="5">
        <f t="shared" si="0"/>
        <v>7.91</v>
      </c>
      <c r="F11" s="4">
        <v>5.7</v>
      </c>
      <c r="G11" s="4">
        <v>10</v>
      </c>
      <c r="H11" s="4">
        <v>20</v>
      </c>
      <c r="I11" s="4">
        <v>1400</v>
      </c>
      <c r="J11" s="37"/>
    </row>
    <row r="12" spans="1:10">
      <c r="A12" s="36" t="s">
        <v>1673</v>
      </c>
      <c r="B12" s="4" t="s">
        <v>619</v>
      </c>
      <c r="C12" s="4" t="s">
        <v>1670</v>
      </c>
      <c r="D12" s="96">
        <v>11.24</v>
      </c>
      <c r="E12" s="5">
        <f t="shared" si="0"/>
        <v>11.24</v>
      </c>
      <c r="F12" s="4">
        <v>4.9000000000000004</v>
      </c>
      <c r="G12" s="4">
        <v>6</v>
      </c>
      <c r="H12" s="4">
        <v>12</v>
      </c>
      <c r="I12" s="4">
        <v>720</v>
      </c>
      <c r="J12" s="37"/>
    </row>
    <row r="13" spans="1:10">
      <c r="A13" s="36" t="s">
        <v>1674</v>
      </c>
      <c r="B13" s="4" t="s">
        <v>620</v>
      </c>
      <c r="C13" s="4" t="s">
        <v>1670</v>
      </c>
      <c r="D13" s="96">
        <v>16.2</v>
      </c>
      <c r="E13" s="5">
        <f t="shared" si="0"/>
        <v>16.2</v>
      </c>
      <c r="F13" s="4">
        <v>7.9</v>
      </c>
      <c r="G13" s="4">
        <v>6</v>
      </c>
      <c r="H13" s="4">
        <v>12</v>
      </c>
      <c r="I13" s="4">
        <v>576</v>
      </c>
      <c r="J13" s="37"/>
    </row>
    <row r="14" spans="1:10" ht="15" thickBot="1">
      <c r="A14" s="38" t="s">
        <v>1675</v>
      </c>
      <c r="B14" s="39" t="s">
        <v>621</v>
      </c>
      <c r="C14" s="39" t="s">
        <v>1670</v>
      </c>
      <c r="D14" s="97">
        <v>27.71</v>
      </c>
      <c r="E14" s="40">
        <f t="shared" si="0"/>
        <v>27.71</v>
      </c>
      <c r="F14" s="39">
        <v>4.9000000000000004</v>
      </c>
      <c r="G14" s="39">
        <v>2</v>
      </c>
      <c r="H14" s="39">
        <v>4</v>
      </c>
      <c r="I14" s="39">
        <v>320</v>
      </c>
      <c r="J14" s="42"/>
    </row>
    <row r="15" spans="1:10" ht="15" thickTop="1"/>
  </sheetData>
  <mergeCells count="4">
    <mergeCell ref="D5:E5"/>
    <mergeCell ref="D6:E6"/>
    <mergeCell ref="F7:G7"/>
    <mergeCell ref="H7:I7"/>
  </mergeCells>
  <hyperlinks>
    <hyperlink ref="E2:H2" r:id="rId1" display="spp-sales@sigmaco.com" xr:uid="{00000000-0004-0000-1100-000000000000}"/>
    <hyperlink ref="E1:H1" r:id="rId2" display="www.sigmaco.com" xr:uid="{00000000-0004-0000-1100-000001000000}"/>
  </hyperlinks>
  <pageMargins left="0.7" right="0.7" top="0.75" bottom="0.75" header="0.3" footer="0.3"/>
  <pageSetup scale="96" orientation="landscape" r:id="rId3"/>
  <headerFooter>
    <oddFooter>&amp;L&amp;A&amp;C&amp;F</oddFooter>
  </headerFooter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K70"/>
  <sheetViews>
    <sheetView showGridLines="0" showRowColHeaders="0" zoomScaleNormal="100" workbookViewId="0">
      <pane ySplit="9" topLeftCell="A10" activePane="bottomLeft" state="frozen"/>
      <selection pane="bottomLeft" activeCell="H69" sqref="A1:H69"/>
    </sheetView>
  </sheetViews>
  <sheetFormatPr defaultRowHeight="14.5"/>
  <cols>
    <col min="1" max="1" width="15.7265625" customWidth="1"/>
    <col min="2" max="2" width="14.81640625" style="7" customWidth="1"/>
    <col min="3" max="3" width="28.26953125" style="7" customWidth="1"/>
    <col min="4" max="4" width="14.1796875" style="115" customWidth="1"/>
    <col min="5" max="5" width="11.7265625" customWidth="1"/>
    <col min="6" max="6" width="12.26953125" customWidth="1"/>
    <col min="7" max="7" width="12.54296875" customWidth="1"/>
    <col min="8" max="8" width="9.1796875" customWidth="1"/>
    <col min="9" max="9" width="1.7265625" customWidth="1"/>
  </cols>
  <sheetData>
    <row r="1" spans="1:11">
      <c r="F1" s="149" t="s">
        <v>1394</v>
      </c>
      <c r="G1" s="143"/>
      <c r="H1" s="126"/>
    </row>
    <row r="2" spans="1:11">
      <c r="F2" s="149" t="s">
        <v>1395</v>
      </c>
      <c r="G2" s="143"/>
      <c r="H2" s="127"/>
    </row>
    <row r="3" spans="1:11">
      <c r="F3" s="149" t="s">
        <v>1396</v>
      </c>
      <c r="G3" s="143"/>
      <c r="H3" s="143"/>
    </row>
    <row r="4" spans="1:11">
      <c r="F4" s="9"/>
      <c r="G4" s="9"/>
      <c r="H4" s="9"/>
    </row>
    <row r="5" spans="1:11" ht="18">
      <c r="A5" s="12" t="s">
        <v>2042</v>
      </c>
      <c r="D5" s="141" t="s">
        <v>2040</v>
      </c>
      <c r="E5" s="229">
        <v>1</v>
      </c>
      <c r="F5" s="408" t="s">
        <v>1741</v>
      </c>
      <c r="G5" s="409"/>
      <c r="H5" s="75"/>
    </row>
    <row r="6" spans="1:11">
      <c r="A6" s="230" t="s">
        <v>2043</v>
      </c>
      <c r="D6" s="141" t="s">
        <v>2041</v>
      </c>
      <c r="E6" s="229">
        <v>1</v>
      </c>
      <c r="F6" s="410">
        <v>41395</v>
      </c>
      <c r="G6" s="411"/>
    </row>
    <row r="7" spans="1:11">
      <c r="C7" s="141"/>
      <c r="D7" s="141" t="s">
        <v>1745</v>
      </c>
      <c r="E7" s="229">
        <v>1</v>
      </c>
      <c r="I7" s="138"/>
    </row>
    <row r="8" spans="1:11" ht="15" thickBot="1">
      <c r="A8" s="90"/>
      <c r="B8" s="90"/>
      <c r="D8" s="142" t="s">
        <v>284</v>
      </c>
      <c r="E8" s="229">
        <v>1</v>
      </c>
      <c r="F8" s="418" t="s">
        <v>1743</v>
      </c>
      <c r="G8" s="419"/>
      <c r="H8" s="144" t="s">
        <v>1748</v>
      </c>
      <c r="I8" s="139"/>
      <c r="J8" s="138"/>
    </row>
    <row r="9" spans="1:11" s="3" customFormat="1" ht="37.5" customHeight="1" thickTop="1" thickBot="1">
      <c r="A9" s="16" t="s">
        <v>1812</v>
      </c>
      <c r="B9" s="17" t="s">
        <v>614</v>
      </c>
      <c r="C9" s="17" t="s">
        <v>377</v>
      </c>
      <c r="D9" s="116" t="s">
        <v>1811</v>
      </c>
      <c r="E9" s="17" t="s">
        <v>1810</v>
      </c>
      <c r="F9" s="19" t="s">
        <v>1878</v>
      </c>
      <c r="G9" s="17" t="s">
        <v>1879</v>
      </c>
      <c r="H9" s="102" t="s">
        <v>28</v>
      </c>
      <c r="K9" s="126"/>
    </row>
    <row r="10" spans="1:11" s="3" customFormat="1" ht="15.5" thickTop="1" thickBot="1">
      <c r="A10" s="431" t="s">
        <v>1882</v>
      </c>
      <c r="B10" s="432"/>
      <c r="C10" s="432"/>
      <c r="D10" s="432"/>
      <c r="E10" s="432"/>
      <c r="F10" s="432"/>
      <c r="G10" s="432"/>
      <c r="H10" s="433"/>
      <c r="K10" s="150"/>
    </row>
    <row r="11" spans="1:11" ht="29.5" thickTop="1">
      <c r="A11" s="33" t="s">
        <v>285</v>
      </c>
      <c r="B11" s="43" t="s">
        <v>622</v>
      </c>
      <c r="C11" s="70" t="s">
        <v>60</v>
      </c>
      <c r="D11" s="117">
        <v>576.58000000000004</v>
      </c>
      <c r="E11" s="50">
        <f t="shared" ref="E11:E32" si="0">SUM(D11*GICV)</f>
        <v>576.58000000000004</v>
      </c>
      <c r="F11" s="26">
        <v>45</v>
      </c>
      <c r="G11" s="20"/>
      <c r="H11" s="91">
        <v>15</v>
      </c>
      <c r="K11" s="127"/>
    </row>
    <row r="12" spans="1:11" ht="29">
      <c r="A12" s="36" t="s">
        <v>286</v>
      </c>
      <c r="B12" s="21" t="s">
        <v>623</v>
      </c>
      <c r="C12" s="71" t="s">
        <v>60</v>
      </c>
      <c r="D12" s="118">
        <v>619.21</v>
      </c>
      <c r="E12" s="6">
        <f t="shared" si="0"/>
        <v>619.21</v>
      </c>
      <c r="F12" s="27">
        <v>92.08</v>
      </c>
      <c r="G12" s="4"/>
      <c r="H12" s="92">
        <v>15</v>
      </c>
    </row>
    <row r="13" spans="1:11" ht="29">
      <c r="A13" s="36" t="s">
        <v>287</v>
      </c>
      <c r="B13" s="21" t="s">
        <v>624</v>
      </c>
      <c r="C13" s="71" t="s">
        <v>60</v>
      </c>
      <c r="D13" s="118">
        <v>696.58</v>
      </c>
      <c r="E13" s="6">
        <f t="shared" si="0"/>
        <v>696.58</v>
      </c>
      <c r="F13" s="27">
        <v>99.49</v>
      </c>
      <c r="G13" s="4"/>
      <c r="H13" s="92">
        <v>16</v>
      </c>
    </row>
    <row r="14" spans="1:11" ht="29">
      <c r="A14" s="36" t="s">
        <v>288</v>
      </c>
      <c r="B14" s="21" t="s">
        <v>987</v>
      </c>
      <c r="C14" s="71" t="s">
        <v>60</v>
      </c>
      <c r="D14" s="118">
        <v>1073.1600000000001</v>
      </c>
      <c r="E14" s="6">
        <f t="shared" si="0"/>
        <v>1073.1600000000001</v>
      </c>
      <c r="F14" s="27">
        <v>180</v>
      </c>
      <c r="G14" s="4"/>
      <c r="H14" s="92">
        <v>10</v>
      </c>
    </row>
    <row r="15" spans="1:11" ht="29">
      <c r="A15" s="36" t="s">
        <v>289</v>
      </c>
      <c r="B15" s="21" t="s">
        <v>989</v>
      </c>
      <c r="C15" s="71" t="s">
        <v>60</v>
      </c>
      <c r="D15" s="118">
        <v>1761.58</v>
      </c>
      <c r="E15" s="6">
        <f t="shared" si="0"/>
        <v>1761.58</v>
      </c>
      <c r="F15" s="27">
        <v>289</v>
      </c>
      <c r="G15" s="4"/>
      <c r="H15" s="92">
        <v>6</v>
      </c>
    </row>
    <row r="16" spans="1:11" ht="29">
      <c r="A16" s="36" t="s">
        <v>290</v>
      </c>
      <c r="B16" s="21" t="s">
        <v>991</v>
      </c>
      <c r="C16" s="71" t="s">
        <v>60</v>
      </c>
      <c r="D16" s="118">
        <v>3095</v>
      </c>
      <c r="E16" s="6">
        <f t="shared" si="0"/>
        <v>3095</v>
      </c>
      <c r="F16" s="27">
        <v>439</v>
      </c>
      <c r="G16" s="4"/>
      <c r="H16" s="92">
        <v>2</v>
      </c>
    </row>
    <row r="17" spans="1:8" ht="29.5" thickBot="1">
      <c r="A17" s="38" t="s">
        <v>291</v>
      </c>
      <c r="B17" s="44" t="s">
        <v>993</v>
      </c>
      <c r="C17" s="72" t="s">
        <v>60</v>
      </c>
      <c r="D17" s="119">
        <v>3944.74</v>
      </c>
      <c r="E17" s="66">
        <f t="shared" si="0"/>
        <v>3944.74</v>
      </c>
      <c r="F17" s="89">
        <v>617</v>
      </c>
      <c r="G17" s="39"/>
      <c r="H17" s="93">
        <v>2</v>
      </c>
    </row>
    <row r="18" spans="1:8" ht="29.5" thickTop="1">
      <c r="A18" s="33" t="s">
        <v>292</v>
      </c>
      <c r="B18" s="43" t="s">
        <v>624</v>
      </c>
      <c r="C18" s="70" t="s">
        <v>61</v>
      </c>
      <c r="D18" s="117">
        <v>655.26</v>
      </c>
      <c r="E18" s="50">
        <f t="shared" si="0"/>
        <v>655.26</v>
      </c>
      <c r="F18" s="26">
        <v>110</v>
      </c>
      <c r="G18" s="20"/>
      <c r="H18" s="91">
        <v>9</v>
      </c>
    </row>
    <row r="19" spans="1:8" ht="29">
      <c r="A19" s="36" t="s">
        <v>293</v>
      </c>
      <c r="B19" s="21" t="s">
        <v>987</v>
      </c>
      <c r="C19" s="71" t="s">
        <v>61</v>
      </c>
      <c r="D19" s="118">
        <v>1013.68</v>
      </c>
      <c r="E19" s="6">
        <f t="shared" si="0"/>
        <v>1013.68</v>
      </c>
      <c r="F19" s="27">
        <v>166</v>
      </c>
      <c r="G19" s="4"/>
      <c r="H19" s="92">
        <v>9</v>
      </c>
    </row>
    <row r="20" spans="1:8" ht="29">
      <c r="A20" s="36" t="s">
        <v>294</v>
      </c>
      <c r="B20" s="21" t="s">
        <v>989</v>
      </c>
      <c r="C20" s="71" t="s">
        <v>61</v>
      </c>
      <c r="D20" s="118">
        <v>1685.53</v>
      </c>
      <c r="E20" s="6">
        <f t="shared" si="0"/>
        <v>1685.53</v>
      </c>
      <c r="F20" s="27">
        <v>259</v>
      </c>
      <c r="G20" s="4"/>
      <c r="H20" s="92">
        <v>6</v>
      </c>
    </row>
    <row r="21" spans="1:8" ht="29">
      <c r="A21" s="36" t="s">
        <v>295</v>
      </c>
      <c r="B21" s="21" t="s">
        <v>991</v>
      </c>
      <c r="C21" s="71" t="s">
        <v>61</v>
      </c>
      <c r="D21" s="118">
        <v>2922.11</v>
      </c>
      <c r="E21" s="6">
        <f t="shared" si="0"/>
        <v>2922.11</v>
      </c>
      <c r="F21" s="4"/>
      <c r="G21" s="4"/>
      <c r="H21" s="92"/>
    </row>
    <row r="22" spans="1:8" ht="29.5" thickBot="1">
      <c r="A22" s="38" t="s">
        <v>296</v>
      </c>
      <c r="B22" s="44" t="s">
        <v>993</v>
      </c>
      <c r="C22" s="72" t="s">
        <v>61</v>
      </c>
      <c r="D22" s="119">
        <v>4522.63</v>
      </c>
      <c r="E22" s="66">
        <f t="shared" si="0"/>
        <v>4522.63</v>
      </c>
      <c r="F22" s="39"/>
      <c r="G22" s="39"/>
      <c r="H22" s="93"/>
    </row>
    <row r="23" spans="1:8" ht="29.5" thickTop="1">
      <c r="A23" s="64" t="s">
        <v>297</v>
      </c>
      <c r="B23" s="208" t="s">
        <v>624</v>
      </c>
      <c r="C23" s="209" t="s">
        <v>62</v>
      </c>
      <c r="D23" s="120">
        <v>737.61</v>
      </c>
      <c r="E23" s="15">
        <f t="shared" si="0"/>
        <v>737.61</v>
      </c>
      <c r="F23" s="13">
        <v>112</v>
      </c>
      <c r="G23" s="13"/>
      <c r="H23" s="103">
        <v>12</v>
      </c>
    </row>
    <row r="24" spans="1:8" ht="29">
      <c r="A24" s="36" t="s">
        <v>298</v>
      </c>
      <c r="B24" s="21" t="s">
        <v>987</v>
      </c>
      <c r="C24" s="209" t="s">
        <v>62</v>
      </c>
      <c r="D24" s="118">
        <v>1118.1600000000001</v>
      </c>
      <c r="E24" s="15">
        <f t="shared" si="0"/>
        <v>1118.1600000000001</v>
      </c>
      <c r="F24" s="4">
        <v>185</v>
      </c>
      <c r="G24" s="4"/>
      <c r="H24" s="92">
        <v>9</v>
      </c>
    </row>
    <row r="25" spans="1:8" ht="29">
      <c r="A25" s="36" t="s">
        <v>299</v>
      </c>
      <c r="B25" s="21" t="s">
        <v>989</v>
      </c>
      <c r="C25" s="209" t="s">
        <v>62</v>
      </c>
      <c r="D25" s="118">
        <v>1793.95</v>
      </c>
      <c r="E25" s="15">
        <f t="shared" si="0"/>
        <v>1793.95</v>
      </c>
      <c r="F25" s="4">
        <v>247</v>
      </c>
      <c r="G25" s="4"/>
      <c r="H25" s="92">
        <v>6</v>
      </c>
    </row>
    <row r="26" spans="1:8" ht="29">
      <c r="A26" s="36" t="s">
        <v>300</v>
      </c>
      <c r="B26" s="21" t="s">
        <v>991</v>
      </c>
      <c r="C26" s="209" t="s">
        <v>62</v>
      </c>
      <c r="D26" s="118">
        <v>3057.63</v>
      </c>
      <c r="E26" s="15">
        <f t="shared" si="0"/>
        <v>3057.63</v>
      </c>
      <c r="F26" s="4">
        <v>235</v>
      </c>
      <c r="G26" s="4"/>
      <c r="H26" s="92"/>
    </row>
    <row r="27" spans="1:8" ht="29.5" thickBot="1">
      <c r="A27" s="38" t="s">
        <v>301</v>
      </c>
      <c r="B27" s="210" t="s">
        <v>993</v>
      </c>
      <c r="C27" s="72" t="s">
        <v>62</v>
      </c>
      <c r="D27" s="121">
        <v>4805</v>
      </c>
      <c r="E27" s="51">
        <f t="shared" si="0"/>
        <v>4805</v>
      </c>
      <c r="F27" s="39"/>
      <c r="G27" s="39"/>
      <c r="H27" s="93"/>
    </row>
    <row r="28" spans="1:8" ht="29.5" thickTop="1">
      <c r="A28" s="33" t="s">
        <v>302</v>
      </c>
      <c r="B28" s="43" t="s">
        <v>624</v>
      </c>
      <c r="C28" s="209" t="s">
        <v>63</v>
      </c>
      <c r="D28" s="117">
        <v>665.53</v>
      </c>
      <c r="E28" s="50">
        <f t="shared" si="0"/>
        <v>665.53</v>
      </c>
      <c r="F28" s="20">
        <v>112</v>
      </c>
      <c r="G28" s="20"/>
      <c r="H28" s="91">
        <v>12</v>
      </c>
    </row>
    <row r="29" spans="1:8" ht="29">
      <c r="A29" s="36" t="s">
        <v>303</v>
      </c>
      <c r="B29" s="21" t="s">
        <v>987</v>
      </c>
      <c r="C29" s="209" t="s">
        <v>63</v>
      </c>
      <c r="D29" s="118">
        <v>1008.42</v>
      </c>
      <c r="E29" s="6">
        <f t="shared" si="0"/>
        <v>1008.42</v>
      </c>
      <c r="F29" s="4">
        <v>173</v>
      </c>
      <c r="G29" s="4"/>
      <c r="H29" s="92">
        <v>9</v>
      </c>
    </row>
    <row r="30" spans="1:8" ht="29">
      <c r="A30" s="36" t="s">
        <v>304</v>
      </c>
      <c r="B30" s="21" t="s">
        <v>989</v>
      </c>
      <c r="C30" s="209" t="s">
        <v>63</v>
      </c>
      <c r="D30" s="118">
        <v>1741.05</v>
      </c>
      <c r="E30" s="6">
        <f t="shared" si="0"/>
        <v>1741.05</v>
      </c>
      <c r="F30" s="4">
        <v>247</v>
      </c>
      <c r="G30" s="4"/>
      <c r="H30" s="92">
        <v>6</v>
      </c>
    </row>
    <row r="31" spans="1:8" ht="29">
      <c r="A31" s="36" t="s">
        <v>305</v>
      </c>
      <c r="B31" s="21" t="s">
        <v>991</v>
      </c>
      <c r="C31" s="209" t="s">
        <v>63</v>
      </c>
      <c r="D31" s="118">
        <v>2868.16</v>
      </c>
      <c r="E31" s="6">
        <f t="shared" si="0"/>
        <v>2868.16</v>
      </c>
      <c r="F31" s="4">
        <v>175</v>
      </c>
      <c r="G31" s="4"/>
      <c r="H31" s="92"/>
    </row>
    <row r="32" spans="1:8" ht="29.5" thickBot="1">
      <c r="A32" s="38" t="s">
        <v>306</v>
      </c>
      <c r="B32" s="44" t="s">
        <v>993</v>
      </c>
      <c r="C32" s="72" t="s">
        <v>63</v>
      </c>
      <c r="D32" s="119">
        <v>4615.26</v>
      </c>
      <c r="E32" s="66">
        <f t="shared" si="0"/>
        <v>4615.26</v>
      </c>
      <c r="F32" s="39"/>
      <c r="G32" s="39"/>
      <c r="H32" s="93"/>
    </row>
    <row r="33" spans="1:8" ht="15.5" thickTop="1" thickBot="1">
      <c r="A33" s="428" t="s">
        <v>1750</v>
      </c>
      <c r="B33" s="429"/>
      <c r="C33" s="429"/>
      <c r="D33" s="429"/>
      <c r="E33" s="429"/>
      <c r="F33" s="429"/>
      <c r="G33" s="429"/>
      <c r="H33" s="430"/>
    </row>
    <row r="34" spans="1:8" ht="29.5" thickTop="1">
      <c r="A34" s="64" t="s">
        <v>1585</v>
      </c>
      <c r="B34" s="208" t="s">
        <v>621</v>
      </c>
      <c r="C34" s="209" t="s">
        <v>307</v>
      </c>
      <c r="D34" s="120">
        <v>7.0406000000000004</v>
      </c>
      <c r="E34" s="15">
        <f t="shared" ref="E34:E42" si="1">SUM(D34*FPV)</f>
        <v>7.0406000000000004</v>
      </c>
      <c r="F34" s="13">
        <v>2</v>
      </c>
      <c r="G34" s="13"/>
      <c r="H34" s="103"/>
    </row>
    <row r="35" spans="1:8" ht="29">
      <c r="A35" s="36" t="s">
        <v>1586</v>
      </c>
      <c r="B35" s="21" t="s">
        <v>1975</v>
      </c>
      <c r="C35" s="71" t="s">
        <v>307</v>
      </c>
      <c r="D35" s="118">
        <v>7.1690000000000005</v>
      </c>
      <c r="E35" s="6">
        <f t="shared" si="1"/>
        <v>7.1690000000000005</v>
      </c>
      <c r="F35" s="4">
        <v>1.5</v>
      </c>
      <c r="G35" s="4"/>
      <c r="H35" s="92"/>
    </row>
    <row r="36" spans="1:8" ht="29">
      <c r="A36" s="36" t="s">
        <v>1587</v>
      </c>
      <c r="B36" s="21" t="s">
        <v>623</v>
      </c>
      <c r="C36" s="71" t="s">
        <v>307</v>
      </c>
      <c r="D36" s="118">
        <v>7.3616000000000001</v>
      </c>
      <c r="E36" s="6">
        <f t="shared" si="1"/>
        <v>7.3616000000000001</v>
      </c>
      <c r="F36" s="59">
        <v>2</v>
      </c>
      <c r="G36" s="4"/>
      <c r="H36" s="92"/>
    </row>
    <row r="37" spans="1:8" ht="29">
      <c r="A37" s="36" t="s">
        <v>1588</v>
      </c>
      <c r="B37" s="21" t="s">
        <v>624</v>
      </c>
      <c r="C37" s="71" t="s">
        <v>307</v>
      </c>
      <c r="D37" s="118">
        <v>13.1396</v>
      </c>
      <c r="E37" s="6">
        <f t="shared" si="1"/>
        <v>13.1396</v>
      </c>
      <c r="F37" s="59">
        <v>3.6</v>
      </c>
      <c r="G37" s="4"/>
      <c r="H37" s="92"/>
    </row>
    <row r="38" spans="1:8" ht="29">
      <c r="A38" s="36" t="s">
        <v>1589</v>
      </c>
      <c r="B38" s="21" t="s">
        <v>985</v>
      </c>
      <c r="C38" s="71" t="s">
        <v>307</v>
      </c>
      <c r="D38" s="118">
        <v>20.222999999999999</v>
      </c>
      <c r="E38" s="6">
        <f t="shared" si="1"/>
        <v>20.222999999999999</v>
      </c>
      <c r="F38" s="59">
        <v>6.1</v>
      </c>
      <c r="G38" s="4"/>
      <c r="H38" s="92"/>
    </row>
    <row r="39" spans="1:8" ht="29">
      <c r="A39" s="36" t="s">
        <v>1590</v>
      </c>
      <c r="B39" s="21" t="s">
        <v>987</v>
      </c>
      <c r="C39" s="71" t="s">
        <v>307</v>
      </c>
      <c r="D39" s="118">
        <v>20.287200000000002</v>
      </c>
      <c r="E39" s="6">
        <f t="shared" si="1"/>
        <v>20.287200000000002</v>
      </c>
      <c r="F39" s="59">
        <v>6.1</v>
      </c>
      <c r="G39" s="4"/>
      <c r="H39" s="92"/>
    </row>
    <row r="40" spans="1:8" ht="29">
      <c r="A40" s="36" t="s">
        <v>1591</v>
      </c>
      <c r="B40" s="21" t="s">
        <v>989</v>
      </c>
      <c r="C40" s="71" t="s">
        <v>307</v>
      </c>
      <c r="D40" s="118">
        <v>21.057600000000001</v>
      </c>
      <c r="E40" s="6">
        <f t="shared" si="1"/>
        <v>21.057600000000001</v>
      </c>
      <c r="F40" s="59">
        <v>6.5</v>
      </c>
      <c r="G40" s="4"/>
      <c r="H40" s="92"/>
    </row>
    <row r="41" spans="1:8" ht="29">
      <c r="A41" s="36" t="s">
        <v>1592</v>
      </c>
      <c r="B41" s="21" t="s">
        <v>991</v>
      </c>
      <c r="C41" s="71" t="s">
        <v>307</v>
      </c>
      <c r="D41" s="118">
        <v>44.362200000000001</v>
      </c>
      <c r="E41" s="6">
        <f t="shared" si="1"/>
        <v>44.362200000000001</v>
      </c>
      <c r="F41" s="59">
        <v>13.8</v>
      </c>
      <c r="G41" s="4"/>
      <c r="H41" s="92"/>
    </row>
    <row r="42" spans="1:8" ht="29.5" thickBot="1">
      <c r="A42" s="38" t="s">
        <v>1593</v>
      </c>
      <c r="B42" s="44" t="s">
        <v>993</v>
      </c>
      <c r="C42" s="72" t="s">
        <v>307</v>
      </c>
      <c r="D42" s="119">
        <v>51.745200000000004</v>
      </c>
      <c r="E42" s="66">
        <f t="shared" si="1"/>
        <v>51.745200000000004</v>
      </c>
      <c r="F42" s="73">
        <v>14</v>
      </c>
      <c r="G42" s="39"/>
      <c r="H42" s="93"/>
    </row>
    <row r="43" spans="1:8" ht="15.5" thickTop="1" thickBot="1">
      <c r="A43" s="428" t="s">
        <v>2039</v>
      </c>
      <c r="B43" s="429"/>
      <c r="C43" s="429"/>
      <c r="D43" s="429"/>
      <c r="E43" s="429"/>
      <c r="F43" s="429"/>
      <c r="G43" s="429"/>
      <c r="H43" s="430"/>
    </row>
    <row r="44" spans="1:8" ht="47.25" customHeight="1" thickTop="1" thickBot="1">
      <c r="A44" s="53" t="s">
        <v>308</v>
      </c>
      <c r="B44" s="211" t="s">
        <v>309</v>
      </c>
      <c r="C44" s="78" t="s">
        <v>1681</v>
      </c>
      <c r="D44" s="122">
        <v>1236.58</v>
      </c>
      <c r="E44" s="55">
        <f>SUM(D44*GICV)</f>
        <v>1236.58</v>
      </c>
      <c r="F44" s="77">
        <v>211.58</v>
      </c>
      <c r="G44" s="54"/>
      <c r="H44" s="104">
        <v>20</v>
      </c>
    </row>
    <row r="45" spans="1:8" ht="36" customHeight="1" thickTop="1" thickBot="1">
      <c r="A45" s="53" t="s">
        <v>310</v>
      </c>
      <c r="B45" s="211" t="s">
        <v>311</v>
      </c>
      <c r="C45" s="78" t="s">
        <v>1680</v>
      </c>
      <c r="D45" s="122">
        <v>815</v>
      </c>
      <c r="E45" s="55">
        <f>SUM(D45*GICV)</f>
        <v>815</v>
      </c>
      <c r="F45" s="77">
        <v>90.67</v>
      </c>
      <c r="G45" s="54"/>
      <c r="H45" s="104">
        <v>9</v>
      </c>
    </row>
    <row r="46" spans="1:8" ht="15.5" thickTop="1" thickBot="1">
      <c r="A46" s="428" t="s">
        <v>1883</v>
      </c>
      <c r="B46" s="429"/>
      <c r="C46" s="429"/>
      <c r="D46" s="429"/>
      <c r="E46" s="429"/>
      <c r="F46" s="429"/>
      <c r="G46" s="429"/>
      <c r="H46" s="430"/>
    </row>
    <row r="47" spans="1:8" ht="27.75" customHeight="1" thickTop="1">
      <c r="A47" s="33" t="s">
        <v>313</v>
      </c>
      <c r="B47" s="43" t="s">
        <v>624</v>
      </c>
      <c r="C47" s="67" t="s">
        <v>312</v>
      </c>
      <c r="D47" s="123">
        <v>402.89</v>
      </c>
      <c r="E47" s="50">
        <f>SUM(D47*GICV)</f>
        <v>402.89</v>
      </c>
      <c r="F47" s="58">
        <v>4.76</v>
      </c>
      <c r="G47" s="20"/>
      <c r="H47" s="91">
        <v>9</v>
      </c>
    </row>
    <row r="48" spans="1:8">
      <c r="A48" s="36" t="s">
        <v>314</v>
      </c>
      <c r="B48" s="21" t="s">
        <v>987</v>
      </c>
      <c r="C48" s="68" t="s">
        <v>312</v>
      </c>
      <c r="D48" s="124">
        <v>556.14</v>
      </c>
      <c r="E48" s="6">
        <f>SUM(D48*GICV)</f>
        <v>556.14</v>
      </c>
      <c r="F48" s="59">
        <v>10</v>
      </c>
      <c r="G48" s="4"/>
      <c r="H48" s="92">
        <v>9</v>
      </c>
    </row>
    <row r="49" spans="1:8" ht="15" thickBot="1">
      <c r="A49" s="38" t="s">
        <v>315</v>
      </c>
      <c r="B49" s="44" t="s">
        <v>989</v>
      </c>
      <c r="C49" s="69" t="s">
        <v>312</v>
      </c>
      <c r="D49" s="125">
        <v>1171.77</v>
      </c>
      <c r="E49" s="66">
        <f>SUM(D49*GICV)</f>
        <v>1171.77</v>
      </c>
      <c r="F49" s="73">
        <v>14.14</v>
      </c>
      <c r="G49" s="39"/>
      <c r="H49" s="93">
        <v>9</v>
      </c>
    </row>
    <row r="50" spans="1:8" ht="15.5" thickTop="1" thickBot="1">
      <c r="A50" s="428" t="s">
        <v>1884</v>
      </c>
      <c r="B50" s="429"/>
      <c r="C50" s="429"/>
      <c r="D50" s="429"/>
      <c r="E50" s="429"/>
      <c r="F50" s="429"/>
      <c r="G50" s="429"/>
      <c r="H50" s="430"/>
    </row>
    <row r="51" spans="1:8" ht="29.5" thickTop="1">
      <c r="A51" s="33" t="s">
        <v>323</v>
      </c>
      <c r="B51" s="43" t="s">
        <v>622</v>
      </c>
      <c r="C51" s="67" t="s">
        <v>316</v>
      </c>
      <c r="D51" s="117">
        <v>685.86</v>
      </c>
      <c r="E51" s="50">
        <f t="shared" ref="E51:E60" si="2">SUM(D51*BFBV)</f>
        <v>685.86</v>
      </c>
      <c r="F51" s="58">
        <v>19.843</v>
      </c>
      <c r="G51" s="20"/>
      <c r="H51" s="91">
        <v>50</v>
      </c>
    </row>
    <row r="52" spans="1:8" ht="29">
      <c r="A52" s="36" t="s">
        <v>324</v>
      </c>
      <c r="B52" s="21" t="s">
        <v>623</v>
      </c>
      <c r="C52" s="68" t="s">
        <v>316</v>
      </c>
      <c r="D52" s="118">
        <v>747.63</v>
      </c>
      <c r="E52" s="6">
        <f t="shared" si="2"/>
        <v>747.63</v>
      </c>
      <c r="F52" s="59">
        <v>20.945499999999999</v>
      </c>
      <c r="G52" s="4"/>
      <c r="H52" s="92">
        <v>42</v>
      </c>
    </row>
    <row r="53" spans="1:8" ht="29">
      <c r="A53" s="36" t="s">
        <v>325</v>
      </c>
      <c r="B53" s="21" t="s">
        <v>624</v>
      </c>
      <c r="C53" s="68" t="s">
        <v>316</v>
      </c>
      <c r="D53" s="118">
        <v>777.45</v>
      </c>
      <c r="E53" s="6">
        <f t="shared" si="2"/>
        <v>777.45</v>
      </c>
      <c r="F53" s="59">
        <v>24.252600000000001</v>
      </c>
      <c r="G53" s="4"/>
      <c r="H53" s="92">
        <v>34</v>
      </c>
    </row>
    <row r="54" spans="1:8" ht="29">
      <c r="A54" s="36" t="s">
        <v>326</v>
      </c>
      <c r="B54" s="21" t="s">
        <v>987</v>
      </c>
      <c r="C54" s="68" t="s">
        <v>316</v>
      </c>
      <c r="D54" s="118">
        <v>1099.08</v>
      </c>
      <c r="E54" s="6">
        <f t="shared" si="2"/>
        <v>1099.08</v>
      </c>
      <c r="F54" s="59">
        <v>35.717500000000001</v>
      </c>
      <c r="G54" s="4"/>
      <c r="H54" s="92">
        <v>20</v>
      </c>
    </row>
    <row r="55" spans="1:8" ht="29.5" thickBot="1">
      <c r="A55" s="38" t="s">
        <v>327</v>
      </c>
      <c r="B55" s="44" t="s">
        <v>989</v>
      </c>
      <c r="C55" s="69" t="s">
        <v>316</v>
      </c>
      <c r="D55" s="119">
        <v>1466</v>
      </c>
      <c r="E55" s="66">
        <f t="shared" si="2"/>
        <v>1466</v>
      </c>
      <c r="F55" s="73">
        <v>49.607500000000002</v>
      </c>
      <c r="G55" s="39"/>
      <c r="H55" s="93">
        <v>20</v>
      </c>
    </row>
    <row r="56" spans="1:8" ht="15" thickTop="1">
      <c r="A56" s="33" t="s">
        <v>318</v>
      </c>
      <c r="B56" s="43" t="s">
        <v>622</v>
      </c>
      <c r="C56" s="67" t="s">
        <v>317</v>
      </c>
      <c r="D56" s="117">
        <v>754.02</v>
      </c>
      <c r="E56" s="50">
        <f t="shared" si="2"/>
        <v>754.02</v>
      </c>
      <c r="F56" s="58">
        <v>19.843</v>
      </c>
      <c r="G56" s="20"/>
      <c r="H56" s="91">
        <v>50</v>
      </c>
    </row>
    <row r="57" spans="1:8">
      <c r="A57" s="36" t="s">
        <v>319</v>
      </c>
      <c r="B57" s="21" t="s">
        <v>623</v>
      </c>
      <c r="C57" s="68" t="s">
        <v>317</v>
      </c>
      <c r="D57" s="118">
        <v>822.18</v>
      </c>
      <c r="E57" s="6">
        <f t="shared" si="2"/>
        <v>822.18</v>
      </c>
      <c r="F57" s="59">
        <v>19.8429</v>
      </c>
      <c r="G57" s="4"/>
      <c r="H57" s="92">
        <v>50</v>
      </c>
    </row>
    <row r="58" spans="1:8">
      <c r="A58" s="36" t="s">
        <v>320</v>
      </c>
      <c r="B58" s="21" t="s">
        <v>624</v>
      </c>
      <c r="C58" s="68" t="s">
        <v>317</v>
      </c>
      <c r="D58" s="118">
        <v>854.13</v>
      </c>
      <c r="E58" s="6">
        <f t="shared" si="2"/>
        <v>854.13</v>
      </c>
      <c r="F58" s="59">
        <v>20.945499999999999</v>
      </c>
      <c r="G58" s="4"/>
      <c r="H58" s="92">
        <v>40</v>
      </c>
    </row>
    <row r="59" spans="1:8">
      <c r="A59" s="36" t="s">
        <v>321</v>
      </c>
      <c r="B59" s="21" t="s">
        <v>987</v>
      </c>
      <c r="C59" s="68" t="s">
        <v>317</v>
      </c>
      <c r="D59" s="118">
        <v>1207.71</v>
      </c>
      <c r="E59" s="6">
        <f t="shared" si="2"/>
        <v>1207.71</v>
      </c>
      <c r="F59" s="59">
        <v>30.867000000000001</v>
      </c>
      <c r="G59" s="4"/>
      <c r="H59" s="92">
        <v>30</v>
      </c>
    </row>
    <row r="60" spans="1:8" ht="15" thickBot="1">
      <c r="A60" s="38" t="s">
        <v>322</v>
      </c>
      <c r="B60" s="44" t="s">
        <v>989</v>
      </c>
      <c r="C60" s="69" t="s">
        <v>317</v>
      </c>
      <c r="D60" s="119">
        <v>1716.78</v>
      </c>
      <c r="E60" s="66">
        <f t="shared" si="2"/>
        <v>1716.78</v>
      </c>
      <c r="F60" s="73">
        <v>30.866700000000002</v>
      </c>
      <c r="G60" s="39"/>
      <c r="H60" s="93">
        <v>24</v>
      </c>
    </row>
    <row r="61" spans="1:8" ht="15.5" thickTop="1" thickBot="1">
      <c r="A61" s="428" t="s">
        <v>1885</v>
      </c>
      <c r="B61" s="429"/>
      <c r="C61" s="429"/>
      <c r="D61" s="429"/>
      <c r="E61" s="429"/>
      <c r="F61" s="429"/>
      <c r="G61" s="429"/>
      <c r="H61" s="430"/>
    </row>
    <row r="62" spans="1:8" ht="15" thickTop="1">
      <c r="A62" s="64" t="s">
        <v>329</v>
      </c>
      <c r="B62" s="208" t="s">
        <v>616</v>
      </c>
      <c r="C62" s="74" t="s">
        <v>328</v>
      </c>
      <c r="D62" s="120">
        <v>19.850000000000001</v>
      </c>
      <c r="E62" s="15">
        <f t="shared" ref="E62:E69" si="3">SUM(D62*GBBV)</f>
        <v>19.850000000000001</v>
      </c>
      <c r="F62" s="76">
        <v>0.42199999999999999</v>
      </c>
      <c r="G62" s="13"/>
      <c r="H62" s="103">
        <v>5760</v>
      </c>
    </row>
    <row r="63" spans="1:8">
      <c r="A63" s="36" t="s">
        <v>330</v>
      </c>
      <c r="B63" s="21" t="s">
        <v>617</v>
      </c>
      <c r="C63" s="68" t="s">
        <v>328</v>
      </c>
      <c r="D63" s="118">
        <v>28.9</v>
      </c>
      <c r="E63" s="15">
        <f t="shared" si="3"/>
        <v>28.9</v>
      </c>
      <c r="F63" s="59">
        <v>0.7</v>
      </c>
      <c r="G63" s="4"/>
      <c r="H63" s="92">
        <v>2160</v>
      </c>
    </row>
    <row r="64" spans="1:8">
      <c r="A64" s="36" t="s">
        <v>331</v>
      </c>
      <c r="B64" s="21" t="s">
        <v>618</v>
      </c>
      <c r="C64" s="68" t="s">
        <v>328</v>
      </c>
      <c r="D64" s="118">
        <v>48.2</v>
      </c>
      <c r="E64" s="15">
        <f t="shared" si="3"/>
        <v>48.2</v>
      </c>
      <c r="F64" s="59">
        <v>1.17</v>
      </c>
      <c r="G64" s="4"/>
      <c r="H64" s="92">
        <v>1728</v>
      </c>
    </row>
    <row r="65" spans="1:8">
      <c r="A65" s="36" t="s">
        <v>332</v>
      </c>
      <c r="B65" s="21" t="s">
        <v>619</v>
      </c>
      <c r="C65" s="68" t="s">
        <v>328</v>
      </c>
      <c r="D65" s="118">
        <v>78.95</v>
      </c>
      <c r="E65" s="15">
        <f t="shared" si="3"/>
        <v>78.95</v>
      </c>
      <c r="F65" s="59">
        <v>1.58</v>
      </c>
      <c r="G65" s="4"/>
      <c r="H65" s="92">
        <v>1536</v>
      </c>
    </row>
    <row r="66" spans="1:8">
      <c r="A66" s="36" t="s">
        <v>333</v>
      </c>
      <c r="B66" s="21" t="s">
        <v>620</v>
      </c>
      <c r="C66" s="68" t="s">
        <v>328</v>
      </c>
      <c r="D66" s="118">
        <v>114.95</v>
      </c>
      <c r="E66" s="15">
        <f t="shared" si="3"/>
        <v>114.95</v>
      </c>
      <c r="F66" s="59">
        <v>2.7090000000000001</v>
      </c>
      <c r="G66" s="4"/>
      <c r="H66" s="92">
        <v>576</v>
      </c>
    </row>
    <row r="67" spans="1:8" ht="15" thickBot="1">
      <c r="A67" s="38" t="s">
        <v>334</v>
      </c>
      <c r="B67" s="44" t="s">
        <v>621</v>
      </c>
      <c r="C67" s="69" t="s">
        <v>328</v>
      </c>
      <c r="D67" s="119">
        <v>164.35</v>
      </c>
      <c r="E67" s="51">
        <f t="shared" si="3"/>
        <v>164.35</v>
      </c>
      <c r="F67" s="73">
        <v>4.49</v>
      </c>
      <c r="G67" s="39"/>
      <c r="H67" s="93">
        <v>432</v>
      </c>
    </row>
    <row r="68" spans="1:8" ht="15" thickTop="1">
      <c r="A68" s="45" t="s">
        <v>1676</v>
      </c>
      <c r="B68" s="43" t="s">
        <v>2028</v>
      </c>
      <c r="C68" s="56" t="s">
        <v>1677</v>
      </c>
      <c r="D68" s="117">
        <v>5.6</v>
      </c>
      <c r="E68" s="98">
        <f t="shared" si="3"/>
        <v>5.6</v>
      </c>
      <c r="F68" s="99">
        <v>0.32400000000000001</v>
      </c>
      <c r="G68" s="20"/>
      <c r="H68" s="91"/>
    </row>
    <row r="69" spans="1:8" ht="15" thickBot="1">
      <c r="A69" s="95" t="s">
        <v>1678</v>
      </c>
      <c r="B69" s="44" t="s">
        <v>2029</v>
      </c>
      <c r="C69" s="57" t="s">
        <v>1677</v>
      </c>
      <c r="D69" s="119">
        <v>9.77</v>
      </c>
      <c r="E69" s="100">
        <f t="shared" si="3"/>
        <v>9.77</v>
      </c>
      <c r="F69" s="101">
        <v>0.495</v>
      </c>
      <c r="G69" s="39"/>
      <c r="H69" s="93"/>
    </row>
    <row r="70" spans="1:8" ht="15" thickTop="1"/>
  </sheetData>
  <mergeCells count="9">
    <mergeCell ref="F8:G8"/>
    <mergeCell ref="F5:G5"/>
    <mergeCell ref="F6:G6"/>
    <mergeCell ref="A61:H61"/>
    <mergeCell ref="A10:H10"/>
    <mergeCell ref="A33:H33"/>
    <mergeCell ref="A43:H43"/>
    <mergeCell ref="A46:H46"/>
    <mergeCell ref="A50:H50"/>
  </mergeCells>
  <pageMargins left="0.7" right="0.7" top="0.75" bottom="0.75" header="0.3" footer="0.3"/>
  <pageSetup scale="66" orientation="landscape" r:id="rId1"/>
  <headerFooter>
    <oddFooter>&amp;L&amp;A&amp;C&amp;F</oddFooter>
  </headerFooter>
  <rowBreaks count="1" manualBreakCount="1">
    <brk id="33" max="7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4"/>
  <sheetViews>
    <sheetView showGridLines="0" showRowColHeaders="0" zoomScaleNormal="100" workbookViewId="0">
      <pane ySplit="8" topLeftCell="A20" activePane="bottomLeft" state="frozen"/>
      <selection pane="bottomLeft" activeCell="I26" sqref="A1:I26"/>
    </sheetView>
  </sheetViews>
  <sheetFormatPr defaultRowHeight="14.5"/>
  <cols>
    <col min="1" max="1" width="15.7265625" customWidth="1"/>
    <col min="2" max="2" width="22.26953125" customWidth="1"/>
    <col min="3" max="3" width="29.81640625" customWidth="1"/>
    <col min="4" max="4" width="14.1796875" customWidth="1"/>
    <col min="5" max="5" width="11.7265625" customWidth="1"/>
    <col min="6" max="6" width="12.26953125" customWidth="1"/>
    <col min="7" max="7" width="12.54296875" customWidth="1"/>
    <col min="8" max="8" width="9.1796875" customWidth="1"/>
  </cols>
  <sheetData>
    <row r="1" spans="1:8">
      <c r="B1" s="7"/>
      <c r="C1" s="7"/>
      <c r="D1" s="86"/>
      <c r="E1" s="149" t="s">
        <v>1394</v>
      </c>
      <c r="F1" s="143"/>
      <c r="G1" s="143"/>
      <c r="H1" s="126"/>
    </row>
    <row r="2" spans="1:8">
      <c r="B2" s="7"/>
      <c r="C2" s="7"/>
      <c r="D2" s="86"/>
      <c r="E2" s="149" t="s">
        <v>1395</v>
      </c>
      <c r="F2" s="143"/>
      <c r="G2" s="143"/>
      <c r="H2" s="127"/>
    </row>
    <row r="3" spans="1:8">
      <c r="B3" s="7"/>
      <c r="C3" s="7"/>
      <c r="D3" s="86"/>
      <c r="E3" s="149" t="s">
        <v>1396</v>
      </c>
      <c r="F3" s="143"/>
      <c r="G3" s="143"/>
    </row>
    <row r="4" spans="1:8">
      <c r="B4" s="7"/>
      <c r="C4" s="7"/>
      <c r="D4" s="86"/>
      <c r="E4" s="149"/>
      <c r="F4" s="149"/>
      <c r="G4" s="149"/>
    </row>
    <row r="5" spans="1:8" ht="18">
      <c r="A5" s="12" t="s">
        <v>1749</v>
      </c>
      <c r="B5" s="7"/>
      <c r="C5" s="7"/>
      <c r="D5" s="408" t="s">
        <v>1741</v>
      </c>
      <c r="E5" s="409"/>
      <c r="F5" s="9"/>
      <c r="G5" s="9"/>
      <c r="H5" s="9"/>
    </row>
    <row r="6" spans="1:8">
      <c r="B6" s="7"/>
      <c r="D6" s="410">
        <v>43600</v>
      </c>
      <c r="E6" s="411"/>
    </row>
    <row r="7" spans="1:8" ht="15" thickBot="1">
      <c r="A7" s="90"/>
      <c r="B7" s="90"/>
      <c r="C7" s="137"/>
      <c r="D7" s="129" t="s">
        <v>1744</v>
      </c>
      <c r="E7" s="227">
        <v>1</v>
      </c>
      <c r="F7" s="148" t="s">
        <v>1743</v>
      </c>
      <c r="G7" s="140" t="s">
        <v>3333</v>
      </c>
    </row>
    <row r="8" spans="1:8" ht="15.5" thickTop="1" thickBot="1">
      <c r="A8" s="16" t="s">
        <v>1812</v>
      </c>
      <c r="B8" s="17" t="s">
        <v>614</v>
      </c>
      <c r="C8" s="17" t="s">
        <v>377</v>
      </c>
      <c r="D8" s="18" t="s">
        <v>1811</v>
      </c>
      <c r="E8" s="17" t="s">
        <v>1810</v>
      </c>
      <c r="F8" s="19" t="s">
        <v>1878</v>
      </c>
      <c r="G8" s="17" t="s">
        <v>1879</v>
      </c>
      <c r="H8" s="102" t="s">
        <v>28</v>
      </c>
    </row>
    <row r="9" spans="1:8" ht="30.75" customHeight="1" thickTop="1">
      <c r="A9" s="33" t="s">
        <v>1715</v>
      </c>
      <c r="B9" s="43" t="s">
        <v>1682</v>
      </c>
      <c r="C9" s="70" t="s">
        <v>1683</v>
      </c>
      <c r="D9" s="87">
        <v>1612.4183006535948</v>
      </c>
      <c r="E9" s="50">
        <f>SUM(D9*API)</f>
        <v>1612.4183006535948</v>
      </c>
      <c r="F9" s="26">
        <v>150.024</v>
      </c>
      <c r="G9" s="20"/>
      <c r="H9" s="91"/>
    </row>
    <row r="10" spans="1:8">
      <c r="A10" s="36" t="s">
        <v>1684</v>
      </c>
      <c r="B10" s="21" t="s">
        <v>1685</v>
      </c>
      <c r="C10" s="71" t="s">
        <v>1688</v>
      </c>
      <c r="D10" s="88">
        <v>1612.4183006535948</v>
      </c>
      <c r="E10" s="15">
        <f>SUM(D10*API)</f>
        <v>1612.4183006535948</v>
      </c>
      <c r="F10" s="27">
        <v>176</v>
      </c>
      <c r="G10" s="4"/>
      <c r="H10" s="92"/>
    </row>
    <row r="11" spans="1:8">
      <c r="A11" s="36" t="s">
        <v>1716</v>
      </c>
      <c r="B11" s="21" t="s">
        <v>1686</v>
      </c>
      <c r="C11" s="71" t="s">
        <v>1689</v>
      </c>
      <c r="D11" s="107">
        <v>2161.7647058823532</v>
      </c>
      <c r="E11" s="15">
        <f>SUM(D11*API)</f>
        <v>2161.7647058823532</v>
      </c>
      <c r="F11" s="27">
        <v>199</v>
      </c>
      <c r="G11" s="4"/>
      <c r="H11" s="92"/>
    </row>
    <row r="12" spans="1:8" ht="15" thickBot="1">
      <c r="A12" s="38" t="s">
        <v>1717</v>
      </c>
      <c r="B12" s="44" t="s">
        <v>1687</v>
      </c>
      <c r="C12" s="72" t="s">
        <v>1690</v>
      </c>
      <c r="D12" s="200">
        <v>2427.3856209150326</v>
      </c>
      <c r="E12" s="51">
        <f>SUM(D12*API)</f>
        <v>2427.3856209150326</v>
      </c>
      <c r="F12" s="89">
        <v>492</v>
      </c>
      <c r="G12" s="39"/>
      <c r="H12" s="93"/>
    </row>
    <row r="13" spans="1:8" ht="15" thickTop="1">
      <c r="A13" s="194"/>
      <c r="B13" s="195"/>
      <c r="C13" s="196"/>
      <c r="D13" s="197"/>
      <c r="E13" s="198"/>
      <c r="F13" s="199"/>
      <c r="G13" s="138"/>
      <c r="H13" s="138"/>
    </row>
    <row r="14" spans="1:8">
      <c r="A14" s="109" t="s">
        <v>1718</v>
      </c>
    </row>
  </sheetData>
  <mergeCells count="2">
    <mergeCell ref="D5:E5"/>
    <mergeCell ref="D6:E6"/>
  </mergeCells>
  <hyperlinks>
    <hyperlink ref="E1:G1" r:id="rId1" display="www.sigmaco.com" xr:uid="{00000000-0004-0000-1300-000000000000}"/>
    <hyperlink ref="E2:G2" r:id="rId2" display="spp-sales@sigmaco.com" xr:uid="{00000000-0004-0000-1300-000001000000}"/>
  </hyperlinks>
  <pageMargins left="0.7" right="0.7" top="0.75" bottom="0.75" header="0.3" footer="0.3"/>
  <pageSetup scale="89" orientation="landscape" r:id="rId3"/>
  <headerFooter>
    <oddFooter>&amp;L&amp;A&amp;C&amp;F</oddFooter>
  </headerFooter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7"/>
  <sheetViews>
    <sheetView showGridLines="0" showRowColHeaders="0" workbookViewId="0">
      <selection activeCell="G13" sqref="A1:G13"/>
    </sheetView>
  </sheetViews>
  <sheetFormatPr defaultRowHeight="14.5"/>
  <cols>
    <col min="1" max="1" width="15.1796875" customWidth="1"/>
    <col min="2" max="2" width="13.7265625" customWidth="1"/>
    <col min="3" max="3" width="40.1796875" bestFit="1" customWidth="1"/>
    <col min="4" max="4" width="10.453125" customWidth="1"/>
    <col min="5" max="5" width="10.54296875" customWidth="1"/>
    <col min="6" max="6" width="8" customWidth="1"/>
  </cols>
  <sheetData>
    <row r="1" spans="1:8">
      <c r="E1" s="149"/>
      <c r="F1" s="143"/>
      <c r="G1" s="262" t="s">
        <v>1742</v>
      </c>
    </row>
    <row r="2" spans="1:8" ht="21">
      <c r="A2" s="436"/>
      <c r="B2" s="436"/>
      <c r="C2" s="436"/>
      <c r="E2" s="149"/>
      <c r="F2" s="143"/>
      <c r="G2" s="263">
        <f ca="1">TODAY()</f>
        <v>43697</v>
      </c>
    </row>
    <row r="3" spans="1:8" ht="21">
      <c r="A3" s="436"/>
      <c r="B3" s="436"/>
      <c r="C3" s="436"/>
      <c r="E3" s="149"/>
      <c r="F3" s="143"/>
    </row>
    <row r="4" spans="1:8">
      <c r="D4" s="264"/>
      <c r="E4" s="264"/>
      <c r="F4" s="9" t="s">
        <v>1393</v>
      </c>
      <c r="G4" s="9"/>
    </row>
    <row r="5" spans="1:8" ht="18">
      <c r="A5" s="10" t="s">
        <v>2091</v>
      </c>
      <c r="B5" s="177"/>
      <c r="C5" s="265"/>
      <c r="D5" s="437" t="s">
        <v>1741</v>
      </c>
      <c r="E5" s="438"/>
    </row>
    <row r="6" spans="1:8">
      <c r="A6" s="177"/>
      <c r="D6" s="439">
        <v>41640</v>
      </c>
      <c r="E6" s="440"/>
      <c r="F6" s="441" t="s">
        <v>1743</v>
      </c>
      <c r="G6" s="442"/>
    </row>
    <row r="7" spans="1:8" ht="15" thickBot="1">
      <c r="A7" s="90"/>
      <c r="B7" s="90"/>
      <c r="D7" s="129" t="s">
        <v>1744</v>
      </c>
      <c r="E7" s="266">
        <v>1</v>
      </c>
      <c r="F7" s="434" t="s">
        <v>2089</v>
      </c>
      <c r="G7" s="435"/>
    </row>
    <row r="8" spans="1:8" ht="30" thickTop="1" thickBot="1">
      <c r="A8" s="16" t="s">
        <v>1812</v>
      </c>
      <c r="B8" s="17" t="s">
        <v>614</v>
      </c>
      <c r="C8" s="17" t="s">
        <v>377</v>
      </c>
      <c r="D8" s="116" t="s">
        <v>1811</v>
      </c>
      <c r="E8" s="116" t="s">
        <v>1810</v>
      </c>
      <c r="F8" s="19" t="s">
        <v>1878</v>
      </c>
      <c r="G8" s="102" t="s">
        <v>1880</v>
      </c>
    </row>
    <row r="9" spans="1:8" ht="15" thickTop="1">
      <c r="A9" s="214" t="s">
        <v>2092</v>
      </c>
      <c r="B9" s="21">
        <v>2</v>
      </c>
      <c r="C9" s="32" t="s">
        <v>2093</v>
      </c>
      <c r="D9" s="218">
        <v>170.6</v>
      </c>
      <c r="E9" s="219">
        <f>SUM(D9*GCV)</f>
        <v>170.6</v>
      </c>
      <c r="F9" s="222"/>
      <c r="G9" s="223"/>
    </row>
    <row r="10" spans="1:8">
      <c r="A10" s="214" t="s">
        <v>2094</v>
      </c>
      <c r="B10" s="212" t="s">
        <v>622</v>
      </c>
      <c r="C10" s="32" t="s">
        <v>2095</v>
      </c>
      <c r="D10" s="218">
        <v>201</v>
      </c>
      <c r="E10" s="219">
        <f>SUM(D10*GCV)</f>
        <v>201</v>
      </c>
      <c r="F10" s="222"/>
      <c r="G10" s="223"/>
    </row>
    <row r="11" spans="1:8">
      <c r="A11" s="214" t="s">
        <v>2096</v>
      </c>
      <c r="B11" s="21" t="s">
        <v>623</v>
      </c>
      <c r="C11" s="267" t="s">
        <v>2097</v>
      </c>
      <c r="D11" s="218">
        <v>201</v>
      </c>
      <c r="E11" s="219">
        <f>SUM(D11*GCV)</f>
        <v>201</v>
      </c>
      <c r="F11" s="222"/>
      <c r="G11" s="223"/>
    </row>
    <row r="12" spans="1:8">
      <c r="A12" s="268" t="s">
        <v>2098</v>
      </c>
      <c r="B12" s="269" t="s">
        <v>624</v>
      </c>
      <c r="C12" s="270" t="s">
        <v>2099</v>
      </c>
      <c r="D12" s="271">
        <v>201</v>
      </c>
      <c r="E12" s="219">
        <f>SUM(D12*GCV)</f>
        <v>201</v>
      </c>
      <c r="F12" s="272"/>
      <c r="G12" s="273"/>
    </row>
    <row r="13" spans="1:8" ht="15" thickBot="1">
      <c r="A13" s="274" t="s">
        <v>2100</v>
      </c>
      <c r="B13" s="217" t="s">
        <v>987</v>
      </c>
      <c r="C13" s="193" t="s">
        <v>2101</v>
      </c>
      <c r="D13" s="221">
        <v>403</v>
      </c>
      <c r="E13" s="219">
        <f>SUM(D13*GCV)</f>
        <v>403</v>
      </c>
      <c r="F13" s="224"/>
      <c r="G13" s="275"/>
      <c r="H13" s="276"/>
    </row>
    <row r="15" spans="1:8">
      <c r="A15" s="191"/>
    </row>
    <row r="16" spans="1:8">
      <c r="A16" s="191"/>
    </row>
    <row r="17" spans="1:1">
      <c r="A17" s="192"/>
    </row>
  </sheetData>
  <mergeCells count="6">
    <mergeCell ref="F7:G7"/>
    <mergeCell ref="A2:C2"/>
    <mergeCell ref="A3:C3"/>
    <mergeCell ref="D5:E5"/>
    <mergeCell ref="D6:E6"/>
    <mergeCell ref="F6:G6"/>
  </mergeCells>
  <pageMargins left="0.7" right="0.7" top="0.75" bottom="0.75" header="0.3" footer="0.3"/>
  <pageSetup orientation="landscape" horizontalDpi="4294967292" r:id="rId1"/>
  <headerFooter>
    <oddFooter>&amp;L&amp;A&amp;C&amp;F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5"/>
  <sheetViews>
    <sheetView showGridLines="0" showRowColHeaders="0" workbookViewId="0">
      <selection activeCell="M9" sqref="M9:M10"/>
    </sheetView>
  </sheetViews>
  <sheetFormatPr defaultRowHeight="14.5"/>
  <cols>
    <col min="1" max="1" width="16" customWidth="1"/>
    <col min="2" max="2" width="21.7265625" bestFit="1" customWidth="1"/>
    <col min="3" max="3" width="32.1796875" bestFit="1" customWidth="1"/>
    <col min="4" max="4" width="10.54296875" style="264" bestFit="1" customWidth="1"/>
    <col min="5" max="5" width="11.81640625" style="264" customWidth="1"/>
    <col min="6" max="8" width="8.26953125" bestFit="1" customWidth="1"/>
    <col min="9" max="9" width="6.1796875" bestFit="1" customWidth="1"/>
    <col min="10" max="10" width="13.1796875" style="23" bestFit="1" customWidth="1"/>
  </cols>
  <sheetData>
    <row r="1" spans="1:10">
      <c r="E1" s="149" t="s">
        <v>1394</v>
      </c>
      <c r="G1" s="143"/>
      <c r="H1" s="143"/>
      <c r="J1" s="262" t="s">
        <v>1742</v>
      </c>
    </row>
    <row r="2" spans="1:10">
      <c r="E2" s="149" t="s">
        <v>1395</v>
      </c>
      <c r="G2" s="143"/>
      <c r="H2" s="143"/>
      <c r="J2" s="263" t="s">
        <v>2102</v>
      </c>
    </row>
    <row r="3" spans="1:10">
      <c r="E3" s="149" t="s">
        <v>1396</v>
      </c>
      <c r="G3" s="143"/>
      <c r="H3" s="143"/>
    </row>
    <row r="4" spans="1:10">
      <c r="F4" s="9" t="s">
        <v>1393</v>
      </c>
      <c r="G4" s="9"/>
      <c r="H4" s="9"/>
    </row>
    <row r="5" spans="1:10" ht="18">
      <c r="A5" s="10" t="s">
        <v>3311</v>
      </c>
      <c r="D5" s="437" t="s">
        <v>1741</v>
      </c>
      <c r="E5" s="438"/>
    </row>
    <row r="6" spans="1:10">
      <c r="A6" s="443"/>
      <c r="B6" s="443"/>
      <c r="C6" s="277"/>
      <c r="D6" s="439" t="s">
        <v>2103</v>
      </c>
      <c r="E6" s="440"/>
    </row>
    <row r="7" spans="1:10" ht="15" thickBot="1">
      <c r="A7" s="417"/>
      <c r="B7" s="417"/>
      <c r="C7" s="137"/>
      <c r="D7" s="129" t="s">
        <v>1744</v>
      </c>
      <c r="E7" s="228">
        <v>1</v>
      </c>
      <c r="F7" s="412" t="s">
        <v>1743</v>
      </c>
      <c r="G7" s="413"/>
      <c r="H7" s="413" t="s">
        <v>2104</v>
      </c>
      <c r="I7" s="414"/>
    </row>
    <row r="8" spans="1:10" s="3" customFormat="1" ht="29.5" thickTop="1">
      <c r="A8" s="233" t="s">
        <v>1812</v>
      </c>
      <c r="B8" s="234" t="s">
        <v>614</v>
      </c>
      <c r="C8" s="234" t="s">
        <v>377</v>
      </c>
      <c r="D8" s="235" t="s">
        <v>1811</v>
      </c>
      <c r="E8" s="235" t="s">
        <v>1810</v>
      </c>
      <c r="F8" s="236" t="s">
        <v>1878</v>
      </c>
      <c r="G8" s="234" t="s">
        <v>1881</v>
      </c>
      <c r="H8" s="234" t="s">
        <v>1880</v>
      </c>
      <c r="I8" s="403" t="s">
        <v>1493</v>
      </c>
      <c r="J8" s="343" t="s">
        <v>1665</v>
      </c>
    </row>
    <row r="9" spans="1:10">
      <c r="A9" s="404" t="s">
        <v>2105</v>
      </c>
      <c r="B9" s="278" t="s">
        <v>622</v>
      </c>
      <c r="C9" s="32" t="s">
        <v>2106</v>
      </c>
      <c r="D9" s="218">
        <v>576.58000000000004</v>
      </c>
      <c r="E9" s="219">
        <f t="shared" ref="E9:E15" si="0">SUM(D9*GOSYV)</f>
        <v>576.58000000000004</v>
      </c>
      <c r="F9" s="222"/>
      <c r="G9" s="222"/>
      <c r="H9" s="4"/>
      <c r="I9" s="4"/>
      <c r="J9" s="27"/>
    </row>
    <row r="10" spans="1:10">
      <c r="A10" s="404" t="s">
        <v>2107</v>
      </c>
      <c r="B10" s="212" t="s">
        <v>623</v>
      </c>
      <c r="C10" s="32" t="s">
        <v>2108</v>
      </c>
      <c r="D10" s="218">
        <v>619.21</v>
      </c>
      <c r="E10" s="219">
        <f t="shared" si="0"/>
        <v>619.21</v>
      </c>
      <c r="F10" s="222"/>
      <c r="G10" s="222"/>
      <c r="H10" s="4"/>
      <c r="I10" s="4"/>
      <c r="J10" s="27"/>
    </row>
    <row r="11" spans="1:10">
      <c r="A11" s="404" t="s">
        <v>2109</v>
      </c>
      <c r="B11" s="21" t="s">
        <v>624</v>
      </c>
      <c r="C11" s="32" t="s">
        <v>2110</v>
      </c>
      <c r="D11" s="218">
        <v>696.58</v>
      </c>
      <c r="E11" s="219">
        <f t="shared" si="0"/>
        <v>696.58</v>
      </c>
      <c r="F11" s="222"/>
      <c r="G11" s="222"/>
      <c r="H11" s="4"/>
      <c r="I11" s="4"/>
      <c r="J11" s="27"/>
    </row>
    <row r="12" spans="1:10">
      <c r="A12" s="404" t="s">
        <v>2111</v>
      </c>
      <c r="B12" s="21" t="s">
        <v>987</v>
      </c>
      <c r="C12" s="32" t="s">
        <v>2112</v>
      </c>
      <c r="D12" s="218">
        <v>1073.1600000000001</v>
      </c>
      <c r="E12" s="219">
        <f t="shared" si="0"/>
        <v>1073.1600000000001</v>
      </c>
      <c r="F12" s="222"/>
      <c r="G12" s="222"/>
      <c r="H12" s="4"/>
      <c r="I12" s="4"/>
      <c r="J12" s="27"/>
    </row>
    <row r="13" spans="1:10">
      <c r="A13" s="404" t="s">
        <v>2113</v>
      </c>
      <c r="B13" s="21" t="s">
        <v>989</v>
      </c>
      <c r="C13" s="32" t="s">
        <v>2114</v>
      </c>
      <c r="D13" s="218">
        <v>1761.58</v>
      </c>
      <c r="E13" s="219">
        <f t="shared" si="0"/>
        <v>1761.58</v>
      </c>
      <c r="F13" s="222"/>
      <c r="G13" s="222"/>
      <c r="H13" s="222"/>
      <c r="I13" s="222"/>
      <c r="J13" s="222"/>
    </row>
    <row r="14" spans="1:10">
      <c r="A14" s="404" t="s">
        <v>2115</v>
      </c>
      <c r="B14" s="21" t="s">
        <v>991</v>
      </c>
      <c r="C14" s="32" t="s">
        <v>2116</v>
      </c>
      <c r="D14" s="218">
        <v>3095</v>
      </c>
      <c r="E14" s="219">
        <f t="shared" si="0"/>
        <v>3095</v>
      </c>
      <c r="F14" s="222"/>
      <c r="G14" s="222"/>
      <c r="H14" s="222"/>
      <c r="I14" s="222"/>
      <c r="J14" s="222"/>
    </row>
    <row r="15" spans="1:10" ht="15" thickBot="1">
      <c r="A15" s="274" t="s">
        <v>2117</v>
      </c>
      <c r="B15" s="217" t="s">
        <v>993</v>
      </c>
      <c r="C15" s="405" t="s">
        <v>2118</v>
      </c>
      <c r="D15" s="221">
        <v>3944.74</v>
      </c>
      <c r="E15" s="406">
        <f t="shared" si="0"/>
        <v>3944.74</v>
      </c>
      <c r="F15" s="224"/>
      <c r="G15" s="224"/>
      <c r="H15" s="224"/>
      <c r="I15" s="224"/>
      <c r="J15" s="224"/>
    </row>
  </sheetData>
  <mergeCells count="6">
    <mergeCell ref="H7:I7"/>
    <mergeCell ref="D5:E5"/>
    <mergeCell ref="A6:B6"/>
    <mergeCell ref="D6:E6"/>
    <mergeCell ref="A7:B7"/>
    <mergeCell ref="F7:G7"/>
  </mergeCells>
  <conditionalFormatting sqref="E9:E15">
    <cfRule type="expression" dxfId="3" priority="3">
      <formula>$D$9="Net Price"</formula>
    </cfRule>
    <cfRule type="expression" dxfId="2" priority="5">
      <formula>"""$D$9=Net Price"""</formula>
    </cfRule>
  </conditionalFormatting>
  <conditionalFormatting sqref="D9:D12">
    <cfRule type="cellIs" dxfId="1" priority="2" operator="equal">
      <formula>"Net Price"</formula>
    </cfRule>
    <cfRule type="cellIs" dxfId="0" priority="4" operator="equal">
      <formula>"Net Price"</formula>
    </cfRule>
  </conditionalFormatting>
  <hyperlinks>
    <hyperlink ref="E1" r:id="rId1" xr:uid="{00000000-0004-0000-1500-000000000000}"/>
    <hyperlink ref="E2" r:id="rId2" xr:uid="{00000000-0004-0000-1500-000001000000}"/>
  </hyperlinks>
  <pageMargins left="0.7" right="0.7" top="0.75" bottom="0.75" header="0.3" footer="0.3"/>
  <pageSetup scale="85" orientation="landscape" horizontalDpi="4294967292" r:id="rId3"/>
  <headerFooter>
    <oddFooter>&amp;L&amp;A&amp;C&amp;F</oddFooter>
  </headerFooter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14"/>
  <sheetViews>
    <sheetView showGridLines="0" showRowColHeaders="0" workbookViewId="0">
      <pane ySplit="8" topLeftCell="A9" activePane="bottomLeft" state="frozen"/>
      <selection pane="bottomLeft" activeCell="G113" sqref="A1:G113"/>
    </sheetView>
  </sheetViews>
  <sheetFormatPr defaultRowHeight="14.5"/>
  <cols>
    <col min="1" max="1" width="15.1796875" customWidth="1"/>
    <col min="2" max="2" width="13.7265625" customWidth="1"/>
    <col min="3" max="3" width="40.1796875" bestFit="1" customWidth="1"/>
    <col min="4" max="4" width="10.453125" customWidth="1"/>
    <col min="5" max="5" width="10.54296875" customWidth="1"/>
  </cols>
  <sheetData>
    <row r="1" spans="1:7">
      <c r="E1" s="149" t="s">
        <v>1394</v>
      </c>
      <c r="F1" s="143"/>
      <c r="G1" s="146"/>
    </row>
    <row r="2" spans="1:7">
      <c r="E2" s="149" t="s">
        <v>1395</v>
      </c>
      <c r="F2" s="143"/>
      <c r="G2" s="147"/>
    </row>
    <row r="3" spans="1:7">
      <c r="E3" s="149" t="s">
        <v>1396</v>
      </c>
      <c r="F3" s="143"/>
    </row>
    <row r="4" spans="1:7" ht="15" customHeight="1">
      <c r="B4" s="10"/>
      <c r="C4" s="10"/>
      <c r="D4" s="1"/>
      <c r="E4" s="1"/>
    </row>
    <row r="5" spans="1:7" ht="18">
      <c r="A5" s="10" t="s">
        <v>1750</v>
      </c>
      <c r="B5" s="177"/>
      <c r="C5" s="178"/>
      <c r="D5" s="437" t="s">
        <v>1741</v>
      </c>
      <c r="E5" s="438"/>
    </row>
    <row r="6" spans="1:7">
      <c r="A6" s="177"/>
      <c r="D6" s="439">
        <v>41814</v>
      </c>
      <c r="E6" s="440"/>
      <c r="F6" s="441" t="s">
        <v>1743</v>
      </c>
      <c r="G6" s="442"/>
    </row>
    <row r="7" spans="1:7" ht="15" thickBot="1">
      <c r="A7" s="90"/>
      <c r="B7" s="90"/>
      <c r="D7" s="129" t="s">
        <v>1744</v>
      </c>
      <c r="E7" s="227">
        <v>1</v>
      </c>
      <c r="F7" s="434" t="s">
        <v>2089</v>
      </c>
      <c r="G7" s="435"/>
    </row>
    <row r="8" spans="1:7" ht="15.5" thickTop="1" thickBot="1">
      <c r="A8" s="16" t="s">
        <v>1812</v>
      </c>
      <c r="B8" s="17" t="s">
        <v>614</v>
      </c>
      <c r="C8" s="17" t="s">
        <v>377</v>
      </c>
      <c r="D8" s="18" t="s">
        <v>1811</v>
      </c>
      <c r="E8" s="18" t="s">
        <v>1810</v>
      </c>
      <c r="F8" s="19" t="s">
        <v>1878</v>
      </c>
      <c r="G8" s="102" t="s">
        <v>1879</v>
      </c>
    </row>
    <row r="9" spans="1:7" ht="29.5" thickTop="1">
      <c r="A9" s="163" t="s">
        <v>1751</v>
      </c>
      <c r="B9" s="164" t="s">
        <v>621</v>
      </c>
      <c r="C9" s="165" t="s">
        <v>1752</v>
      </c>
      <c r="D9" s="166">
        <v>2.75</v>
      </c>
      <c r="E9" s="166">
        <f t="shared" ref="E9:E40" si="0">SUM(D9*FGP)</f>
        <v>2.75</v>
      </c>
      <c r="F9" s="157"/>
      <c r="G9" s="159"/>
    </row>
    <row r="10" spans="1:7" ht="29">
      <c r="A10" s="167" t="s">
        <v>1753</v>
      </c>
      <c r="B10" s="168" t="s">
        <v>623</v>
      </c>
      <c r="C10" s="169" t="s">
        <v>1754</v>
      </c>
      <c r="D10" s="170">
        <v>3</v>
      </c>
      <c r="E10" s="170">
        <f t="shared" si="0"/>
        <v>3</v>
      </c>
      <c r="F10" s="152"/>
      <c r="G10" s="160"/>
    </row>
    <row r="11" spans="1:7" ht="29">
      <c r="A11" s="167" t="s">
        <v>1755</v>
      </c>
      <c r="B11" s="168" t="s">
        <v>624</v>
      </c>
      <c r="C11" s="169" t="s">
        <v>1754</v>
      </c>
      <c r="D11" s="170">
        <v>5</v>
      </c>
      <c r="E11" s="170">
        <f t="shared" si="0"/>
        <v>5</v>
      </c>
      <c r="F11" s="152"/>
      <c r="G11" s="160"/>
    </row>
    <row r="12" spans="1:7" ht="29">
      <c r="A12" s="167" t="s">
        <v>1756</v>
      </c>
      <c r="B12" s="168" t="s">
        <v>985</v>
      </c>
      <c r="C12" s="169" t="s">
        <v>1752</v>
      </c>
      <c r="D12" s="170">
        <v>7.25</v>
      </c>
      <c r="E12" s="170">
        <f t="shared" si="0"/>
        <v>7.25</v>
      </c>
      <c r="F12" s="152"/>
      <c r="G12" s="160"/>
    </row>
    <row r="13" spans="1:7" ht="29">
      <c r="A13" s="167" t="s">
        <v>1757</v>
      </c>
      <c r="B13" s="168" t="s">
        <v>987</v>
      </c>
      <c r="C13" s="169" t="s">
        <v>1754</v>
      </c>
      <c r="D13" s="170">
        <v>8</v>
      </c>
      <c r="E13" s="170">
        <f t="shared" si="0"/>
        <v>8</v>
      </c>
      <c r="F13" s="152"/>
      <c r="G13" s="160"/>
    </row>
    <row r="14" spans="1:7" ht="29">
      <c r="A14" s="167" t="s">
        <v>1758</v>
      </c>
      <c r="B14" s="168" t="s">
        <v>989</v>
      </c>
      <c r="C14" s="169" t="s">
        <v>1754</v>
      </c>
      <c r="D14" s="170">
        <v>9</v>
      </c>
      <c r="E14" s="170">
        <f t="shared" si="0"/>
        <v>9</v>
      </c>
      <c r="F14" s="152"/>
      <c r="G14" s="160"/>
    </row>
    <row r="15" spans="1:7" ht="29">
      <c r="A15" s="167" t="s">
        <v>1759</v>
      </c>
      <c r="B15" s="168" t="s">
        <v>991</v>
      </c>
      <c r="C15" s="169" t="s">
        <v>1754</v>
      </c>
      <c r="D15" s="170">
        <v>18</v>
      </c>
      <c r="E15" s="170">
        <f t="shared" si="0"/>
        <v>18</v>
      </c>
      <c r="F15" s="152"/>
      <c r="G15" s="160"/>
    </row>
    <row r="16" spans="1:7" ht="29.5" thickBot="1">
      <c r="A16" s="171" t="s">
        <v>1760</v>
      </c>
      <c r="B16" s="172" t="s">
        <v>993</v>
      </c>
      <c r="C16" s="173" t="s">
        <v>1754</v>
      </c>
      <c r="D16" s="174">
        <v>19</v>
      </c>
      <c r="E16" s="174">
        <f t="shared" si="0"/>
        <v>19</v>
      </c>
      <c r="F16" s="161"/>
      <c r="G16" s="162"/>
    </row>
    <row r="17" spans="1:7" ht="29.5" thickTop="1">
      <c r="A17" s="163" t="s">
        <v>1761</v>
      </c>
      <c r="B17" s="164" t="s">
        <v>621</v>
      </c>
      <c r="C17" s="165" t="s">
        <v>1762</v>
      </c>
      <c r="D17" s="166">
        <v>2.75</v>
      </c>
      <c r="E17" s="166">
        <f t="shared" si="0"/>
        <v>2.75</v>
      </c>
      <c r="F17" s="157"/>
      <c r="G17" s="159"/>
    </row>
    <row r="18" spans="1:7" ht="29">
      <c r="A18" s="167" t="s">
        <v>1763</v>
      </c>
      <c r="B18" s="168" t="s">
        <v>623</v>
      </c>
      <c r="C18" s="169" t="s">
        <v>1762</v>
      </c>
      <c r="D18" s="170">
        <v>3</v>
      </c>
      <c r="E18" s="170">
        <f t="shared" si="0"/>
        <v>3</v>
      </c>
      <c r="F18" s="152"/>
      <c r="G18" s="160"/>
    </row>
    <row r="19" spans="1:7" ht="29">
      <c r="A19" s="167" t="s">
        <v>1764</v>
      </c>
      <c r="B19" s="168" t="s">
        <v>624</v>
      </c>
      <c r="C19" s="169" t="s">
        <v>1765</v>
      </c>
      <c r="D19" s="170">
        <v>5</v>
      </c>
      <c r="E19" s="170">
        <f t="shared" si="0"/>
        <v>5</v>
      </c>
      <c r="F19" s="152"/>
      <c r="G19" s="160"/>
    </row>
    <row r="20" spans="1:7" ht="29">
      <c r="A20" s="167" t="s">
        <v>1766</v>
      </c>
      <c r="B20" s="168" t="s">
        <v>985</v>
      </c>
      <c r="C20" s="169" t="s">
        <v>1762</v>
      </c>
      <c r="D20" s="170">
        <v>7.25</v>
      </c>
      <c r="E20" s="170">
        <f t="shared" si="0"/>
        <v>7.25</v>
      </c>
      <c r="F20" s="152"/>
      <c r="G20" s="160"/>
    </row>
    <row r="21" spans="1:7" ht="29">
      <c r="A21" s="167" t="s">
        <v>1767</v>
      </c>
      <c r="B21" s="168" t="s">
        <v>987</v>
      </c>
      <c r="C21" s="169" t="s">
        <v>1762</v>
      </c>
      <c r="D21" s="170">
        <v>8</v>
      </c>
      <c r="E21" s="170">
        <f t="shared" si="0"/>
        <v>8</v>
      </c>
      <c r="F21" s="152"/>
      <c r="G21" s="160"/>
    </row>
    <row r="22" spans="1:7" ht="29">
      <c r="A22" s="167" t="s">
        <v>1768</v>
      </c>
      <c r="B22" s="168" t="s">
        <v>989</v>
      </c>
      <c r="C22" s="169" t="s">
        <v>1762</v>
      </c>
      <c r="D22" s="170">
        <v>9</v>
      </c>
      <c r="E22" s="170">
        <f t="shared" si="0"/>
        <v>9</v>
      </c>
      <c r="F22" s="152"/>
      <c r="G22" s="160"/>
    </row>
    <row r="23" spans="1:7" ht="29">
      <c r="A23" s="167" t="s">
        <v>1769</v>
      </c>
      <c r="B23" s="168" t="s">
        <v>991</v>
      </c>
      <c r="C23" s="169" t="s">
        <v>1762</v>
      </c>
      <c r="D23" s="170">
        <v>18</v>
      </c>
      <c r="E23" s="170">
        <f t="shared" si="0"/>
        <v>18</v>
      </c>
      <c r="F23" s="152"/>
      <c r="G23" s="160"/>
    </row>
    <row r="24" spans="1:7" ht="29.5" thickBot="1">
      <c r="A24" s="171" t="s">
        <v>1770</v>
      </c>
      <c r="B24" s="172" t="s">
        <v>993</v>
      </c>
      <c r="C24" s="173" t="s">
        <v>1762</v>
      </c>
      <c r="D24" s="174">
        <v>19</v>
      </c>
      <c r="E24" s="174">
        <f t="shared" si="0"/>
        <v>19</v>
      </c>
      <c r="F24" s="161"/>
      <c r="G24" s="162"/>
    </row>
    <row r="25" spans="1:7" ht="29.5" thickTop="1">
      <c r="A25" s="163" t="s">
        <v>1771</v>
      </c>
      <c r="B25" s="164" t="s">
        <v>621</v>
      </c>
      <c r="C25" s="165" t="s">
        <v>1772</v>
      </c>
      <c r="D25" s="166">
        <v>2.75</v>
      </c>
      <c r="E25" s="166">
        <f t="shared" si="0"/>
        <v>2.75</v>
      </c>
      <c r="F25" s="175"/>
      <c r="G25" s="176"/>
    </row>
    <row r="26" spans="1:7" ht="29">
      <c r="A26" s="167" t="s">
        <v>1773</v>
      </c>
      <c r="B26" s="168" t="s">
        <v>1975</v>
      </c>
      <c r="C26" s="169" t="s">
        <v>1772</v>
      </c>
      <c r="D26" s="170">
        <v>2.75</v>
      </c>
      <c r="E26" s="170">
        <f t="shared" si="0"/>
        <v>2.75</v>
      </c>
      <c r="F26" s="4"/>
      <c r="G26" s="92"/>
    </row>
    <row r="27" spans="1:7" ht="29">
      <c r="A27" s="167" t="s">
        <v>1774</v>
      </c>
      <c r="B27" s="168" t="s">
        <v>623</v>
      </c>
      <c r="C27" s="169" t="s">
        <v>1772</v>
      </c>
      <c r="D27" s="170">
        <v>3</v>
      </c>
      <c r="E27" s="170">
        <f t="shared" si="0"/>
        <v>3</v>
      </c>
      <c r="F27" s="4"/>
      <c r="G27" s="92"/>
    </row>
    <row r="28" spans="1:7" ht="29">
      <c r="A28" s="167" t="s">
        <v>1775</v>
      </c>
      <c r="B28" s="168" t="s">
        <v>624</v>
      </c>
      <c r="C28" s="169" t="s">
        <v>1772</v>
      </c>
      <c r="D28" s="170">
        <v>5.25</v>
      </c>
      <c r="E28" s="170">
        <f t="shared" si="0"/>
        <v>5.25</v>
      </c>
      <c r="F28" s="4"/>
      <c r="G28" s="92"/>
    </row>
    <row r="29" spans="1:7" ht="29">
      <c r="A29" s="167" t="s">
        <v>1776</v>
      </c>
      <c r="B29" s="168" t="s">
        <v>985</v>
      </c>
      <c r="C29" s="169" t="s">
        <v>1772</v>
      </c>
      <c r="D29" s="170">
        <v>8</v>
      </c>
      <c r="E29" s="170">
        <f t="shared" si="0"/>
        <v>8</v>
      </c>
      <c r="F29" s="4"/>
      <c r="G29" s="92"/>
    </row>
    <row r="30" spans="1:7" ht="30" customHeight="1">
      <c r="A30" s="167" t="s">
        <v>1777</v>
      </c>
      <c r="B30" s="168" t="s">
        <v>987</v>
      </c>
      <c r="C30" s="169" t="s">
        <v>1772</v>
      </c>
      <c r="D30" s="170">
        <v>9</v>
      </c>
      <c r="E30" s="170">
        <f t="shared" si="0"/>
        <v>9</v>
      </c>
      <c r="F30" s="4"/>
      <c r="G30" s="92"/>
    </row>
    <row r="31" spans="1:7" ht="29.25" customHeight="1">
      <c r="A31" s="167" t="s">
        <v>1778</v>
      </c>
      <c r="B31" s="168" t="s">
        <v>989</v>
      </c>
      <c r="C31" s="169" t="s">
        <v>1659</v>
      </c>
      <c r="D31" s="170">
        <v>10</v>
      </c>
      <c r="E31" s="170">
        <f t="shared" si="0"/>
        <v>10</v>
      </c>
      <c r="F31" s="4"/>
      <c r="G31" s="92"/>
    </row>
    <row r="32" spans="1:7" ht="30" customHeight="1">
      <c r="A32" s="167" t="s">
        <v>1779</v>
      </c>
      <c r="B32" s="168" t="s">
        <v>991</v>
      </c>
      <c r="C32" s="169" t="s">
        <v>1659</v>
      </c>
      <c r="D32" s="170">
        <v>20</v>
      </c>
      <c r="E32" s="170">
        <f t="shared" si="0"/>
        <v>20</v>
      </c>
      <c r="F32" s="4"/>
      <c r="G32" s="92"/>
    </row>
    <row r="33" spans="1:7" ht="30" customHeight="1" thickBot="1">
      <c r="A33" s="171" t="s">
        <v>1780</v>
      </c>
      <c r="B33" s="172" t="s">
        <v>993</v>
      </c>
      <c r="C33" s="173" t="s">
        <v>1659</v>
      </c>
      <c r="D33" s="174">
        <v>21</v>
      </c>
      <c r="E33" s="174">
        <f t="shared" si="0"/>
        <v>21</v>
      </c>
      <c r="F33" s="39"/>
      <c r="G33" s="93"/>
    </row>
    <row r="34" spans="1:7" ht="29.5" thickTop="1">
      <c r="A34" s="163" t="s">
        <v>1781</v>
      </c>
      <c r="B34" s="164" t="s">
        <v>621</v>
      </c>
      <c r="C34" s="165" t="s">
        <v>1660</v>
      </c>
      <c r="D34" s="166">
        <v>2.75</v>
      </c>
      <c r="E34" s="166">
        <f t="shared" si="0"/>
        <v>2.75</v>
      </c>
      <c r="F34" s="20"/>
      <c r="G34" s="91"/>
    </row>
    <row r="35" spans="1:7" ht="29">
      <c r="A35" s="167" t="s">
        <v>1782</v>
      </c>
      <c r="B35" s="168" t="s">
        <v>623</v>
      </c>
      <c r="C35" s="169" t="s">
        <v>1783</v>
      </c>
      <c r="D35" s="170">
        <v>3</v>
      </c>
      <c r="E35" s="170">
        <f t="shared" si="0"/>
        <v>3</v>
      </c>
      <c r="F35" s="4"/>
      <c r="G35" s="92"/>
    </row>
    <row r="36" spans="1:7" ht="29">
      <c r="A36" s="167" t="s">
        <v>1784</v>
      </c>
      <c r="B36" s="168" t="s">
        <v>624</v>
      </c>
      <c r="C36" s="169" t="s">
        <v>1785</v>
      </c>
      <c r="D36" s="170">
        <v>5.25</v>
      </c>
      <c r="E36" s="170">
        <f t="shared" si="0"/>
        <v>5.25</v>
      </c>
      <c r="F36" s="4"/>
      <c r="G36" s="92"/>
    </row>
    <row r="37" spans="1:7" ht="29">
      <c r="A37" s="167" t="s">
        <v>1786</v>
      </c>
      <c r="B37" s="168" t="s">
        <v>985</v>
      </c>
      <c r="C37" s="169" t="s">
        <v>1783</v>
      </c>
      <c r="D37" s="170">
        <v>8</v>
      </c>
      <c r="E37" s="170">
        <f t="shared" si="0"/>
        <v>8</v>
      </c>
      <c r="F37" s="4"/>
      <c r="G37" s="92"/>
    </row>
    <row r="38" spans="1:7" ht="29">
      <c r="A38" s="167" t="s">
        <v>1787</v>
      </c>
      <c r="B38" s="168" t="s">
        <v>987</v>
      </c>
      <c r="C38" s="169" t="s">
        <v>1783</v>
      </c>
      <c r="D38" s="170">
        <v>9</v>
      </c>
      <c r="E38" s="170">
        <f t="shared" si="0"/>
        <v>9</v>
      </c>
      <c r="F38" s="4"/>
      <c r="G38" s="92"/>
    </row>
    <row r="39" spans="1:7" ht="29">
      <c r="A39" s="167" t="s">
        <v>1788</v>
      </c>
      <c r="B39" s="168" t="s">
        <v>989</v>
      </c>
      <c r="C39" s="169" t="s">
        <v>1783</v>
      </c>
      <c r="D39" s="170">
        <v>10</v>
      </c>
      <c r="E39" s="170">
        <f t="shared" si="0"/>
        <v>10</v>
      </c>
      <c r="F39" s="4"/>
      <c r="G39" s="92"/>
    </row>
    <row r="40" spans="1:7" ht="29">
      <c r="A40" s="167" t="s">
        <v>1789</v>
      </c>
      <c r="B40" s="168" t="s">
        <v>991</v>
      </c>
      <c r="C40" s="169" t="s">
        <v>1785</v>
      </c>
      <c r="D40" s="170">
        <v>20</v>
      </c>
      <c r="E40" s="170">
        <f t="shared" si="0"/>
        <v>20</v>
      </c>
      <c r="F40" s="4"/>
      <c r="G40" s="92"/>
    </row>
    <row r="41" spans="1:7" ht="29.5" thickBot="1">
      <c r="A41" s="171" t="s">
        <v>1790</v>
      </c>
      <c r="B41" s="172" t="s">
        <v>993</v>
      </c>
      <c r="C41" s="173" t="s">
        <v>1783</v>
      </c>
      <c r="D41" s="174">
        <v>21</v>
      </c>
      <c r="E41" s="174">
        <f t="shared" ref="E41:E72" si="1">SUM(D41*FGP)</f>
        <v>21</v>
      </c>
      <c r="F41" s="39"/>
      <c r="G41" s="93"/>
    </row>
    <row r="42" spans="1:7" ht="29.5" thickTop="1">
      <c r="A42" s="163" t="s">
        <v>1603</v>
      </c>
      <c r="B42" s="164" t="s">
        <v>621</v>
      </c>
      <c r="C42" s="165" t="s">
        <v>1661</v>
      </c>
      <c r="D42" s="166">
        <v>7.2380000000000004</v>
      </c>
      <c r="E42" s="166">
        <f t="shared" si="1"/>
        <v>7.2380000000000004</v>
      </c>
      <c r="F42" s="20"/>
      <c r="G42" s="91"/>
    </row>
    <row r="43" spans="1:7" ht="29">
      <c r="A43" s="167" t="s">
        <v>1604</v>
      </c>
      <c r="B43" s="168" t="s">
        <v>1975</v>
      </c>
      <c r="C43" s="169" t="s">
        <v>1661</v>
      </c>
      <c r="D43" s="170">
        <v>7.37</v>
      </c>
      <c r="E43" s="170">
        <f t="shared" si="1"/>
        <v>7.37</v>
      </c>
      <c r="F43" s="4"/>
      <c r="G43" s="92"/>
    </row>
    <row r="44" spans="1:7" ht="29">
      <c r="A44" s="167" t="s">
        <v>1605</v>
      </c>
      <c r="B44" s="168" t="s">
        <v>623</v>
      </c>
      <c r="C44" s="169" t="s">
        <v>1661</v>
      </c>
      <c r="D44" s="170">
        <v>7.5680000000000005</v>
      </c>
      <c r="E44" s="170">
        <f t="shared" si="1"/>
        <v>7.5680000000000005</v>
      </c>
      <c r="F44" s="4"/>
      <c r="G44" s="92"/>
    </row>
    <row r="45" spans="1:7" ht="29">
      <c r="A45" s="167" t="s">
        <v>1606</v>
      </c>
      <c r="B45" s="168" t="s">
        <v>624</v>
      </c>
      <c r="C45" s="169" t="s">
        <v>1661</v>
      </c>
      <c r="D45" s="170">
        <v>13.508000000000001</v>
      </c>
      <c r="E45" s="170">
        <f t="shared" si="1"/>
        <v>13.508000000000001</v>
      </c>
      <c r="F45" s="4"/>
      <c r="G45" s="92"/>
    </row>
    <row r="46" spans="1:7" ht="29">
      <c r="A46" s="167" t="s">
        <v>1607</v>
      </c>
      <c r="B46" s="168" t="s">
        <v>985</v>
      </c>
      <c r="C46" s="169" t="s">
        <v>1661</v>
      </c>
      <c r="D46" s="170">
        <v>20.79</v>
      </c>
      <c r="E46" s="170">
        <f t="shared" si="1"/>
        <v>20.79</v>
      </c>
      <c r="F46" s="4"/>
      <c r="G46" s="92"/>
    </row>
    <row r="47" spans="1:7" ht="29">
      <c r="A47" s="167" t="s">
        <v>1608</v>
      </c>
      <c r="B47" s="168" t="s">
        <v>987</v>
      </c>
      <c r="C47" s="169" t="s">
        <v>1661</v>
      </c>
      <c r="D47" s="170">
        <v>20.856000000000002</v>
      </c>
      <c r="E47" s="170">
        <f t="shared" si="1"/>
        <v>20.856000000000002</v>
      </c>
      <c r="F47" s="4"/>
      <c r="G47" s="92"/>
    </row>
    <row r="48" spans="1:7" ht="29">
      <c r="A48" s="167" t="s">
        <v>1609</v>
      </c>
      <c r="B48" s="168" t="s">
        <v>989</v>
      </c>
      <c r="C48" s="169" t="s">
        <v>1661</v>
      </c>
      <c r="D48" s="170">
        <v>21.648</v>
      </c>
      <c r="E48" s="170">
        <f t="shared" si="1"/>
        <v>21.648</v>
      </c>
      <c r="F48" s="4"/>
      <c r="G48" s="92"/>
    </row>
    <row r="49" spans="1:7" ht="29">
      <c r="A49" s="167" t="s">
        <v>1610</v>
      </c>
      <c r="B49" s="168" t="s">
        <v>991</v>
      </c>
      <c r="C49" s="169" t="s">
        <v>1661</v>
      </c>
      <c r="D49" s="170">
        <v>45.606000000000002</v>
      </c>
      <c r="E49" s="170">
        <f t="shared" si="1"/>
        <v>45.606000000000002</v>
      </c>
      <c r="F49" s="4"/>
      <c r="G49" s="92"/>
    </row>
    <row r="50" spans="1:7" ht="29.5" thickBot="1">
      <c r="A50" s="171" t="s">
        <v>1611</v>
      </c>
      <c r="B50" s="172" t="s">
        <v>993</v>
      </c>
      <c r="C50" s="173" t="s">
        <v>1661</v>
      </c>
      <c r="D50" s="174">
        <v>53.196000000000005</v>
      </c>
      <c r="E50" s="174">
        <f t="shared" si="1"/>
        <v>53.196000000000005</v>
      </c>
      <c r="F50" s="39"/>
      <c r="G50" s="93"/>
    </row>
    <row r="51" spans="1:7" ht="30" customHeight="1" thickTop="1">
      <c r="A51" s="163" t="s">
        <v>1639</v>
      </c>
      <c r="B51" s="164" t="s">
        <v>621</v>
      </c>
      <c r="C51" s="165" t="s">
        <v>1662</v>
      </c>
      <c r="D51" s="166">
        <v>7.2380000000000004</v>
      </c>
      <c r="E51" s="166">
        <f t="shared" si="1"/>
        <v>7.2380000000000004</v>
      </c>
      <c r="F51" s="20"/>
      <c r="G51" s="91"/>
    </row>
    <row r="52" spans="1:7" ht="30" customHeight="1">
      <c r="A52" s="167" t="s">
        <v>1640</v>
      </c>
      <c r="B52" s="168" t="s">
        <v>1975</v>
      </c>
      <c r="C52" s="169" t="s">
        <v>1662</v>
      </c>
      <c r="D52" s="170">
        <v>7.37</v>
      </c>
      <c r="E52" s="170">
        <f t="shared" si="1"/>
        <v>7.37</v>
      </c>
      <c r="F52" s="4"/>
      <c r="G52" s="92"/>
    </row>
    <row r="53" spans="1:7" ht="30" customHeight="1">
      <c r="A53" s="167" t="s">
        <v>1641</v>
      </c>
      <c r="B53" s="168" t="s">
        <v>623</v>
      </c>
      <c r="C53" s="169" t="s">
        <v>1662</v>
      </c>
      <c r="D53" s="170">
        <v>7.5680000000000005</v>
      </c>
      <c r="E53" s="170">
        <f t="shared" si="1"/>
        <v>7.5680000000000005</v>
      </c>
      <c r="F53" s="4"/>
      <c r="G53" s="92"/>
    </row>
    <row r="54" spans="1:7" ht="30" customHeight="1">
      <c r="A54" s="167" t="s">
        <v>1642</v>
      </c>
      <c r="B54" s="168" t="s">
        <v>624</v>
      </c>
      <c r="C54" s="169" t="s">
        <v>1662</v>
      </c>
      <c r="D54" s="170">
        <v>13.508000000000001</v>
      </c>
      <c r="E54" s="170">
        <f t="shared" si="1"/>
        <v>13.508000000000001</v>
      </c>
      <c r="F54" s="4"/>
      <c r="G54" s="92"/>
    </row>
    <row r="55" spans="1:7" ht="30" customHeight="1">
      <c r="A55" s="167" t="s">
        <v>1643</v>
      </c>
      <c r="B55" s="168" t="s">
        <v>985</v>
      </c>
      <c r="C55" s="169" t="s">
        <v>1662</v>
      </c>
      <c r="D55" s="170">
        <v>20.79</v>
      </c>
      <c r="E55" s="170">
        <f t="shared" si="1"/>
        <v>20.79</v>
      </c>
      <c r="F55" s="4"/>
      <c r="G55" s="92"/>
    </row>
    <row r="56" spans="1:7" ht="30" customHeight="1">
      <c r="A56" s="167" t="s">
        <v>1644</v>
      </c>
      <c r="B56" s="168" t="s">
        <v>987</v>
      </c>
      <c r="C56" s="169" t="s">
        <v>1662</v>
      </c>
      <c r="D56" s="170">
        <v>20.856000000000002</v>
      </c>
      <c r="E56" s="170">
        <f t="shared" si="1"/>
        <v>20.856000000000002</v>
      </c>
      <c r="F56" s="4"/>
      <c r="G56" s="92"/>
    </row>
    <row r="57" spans="1:7" ht="30" customHeight="1">
      <c r="A57" s="167" t="s">
        <v>1645</v>
      </c>
      <c r="B57" s="168" t="s">
        <v>989</v>
      </c>
      <c r="C57" s="169" t="s">
        <v>1662</v>
      </c>
      <c r="D57" s="170">
        <v>21.648</v>
      </c>
      <c r="E57" s="170">
        <f t="shared" si="1"/>
        <v>21.648</v>
      </c>
      <c r="F57" s="4"/>
      <c r="G57" s="92"/>
    </row>
    <row r="58" spans="1:7" ht="30" customHeight="1">
      <c r="A58" s="167" t="s">
        <v>1646</v>
      </c>
      <c r="B58" s="168" t="s">
        <v>991</v>
      </c>
      <c r="C58" s="169" t="s">
        <v>1662</v>
      </c>
      <c r="D58" s="170">
        <v>45.606000000000002</v>
      </c>
      <c r="E58" s="170">
        <f t="shared" si="1"/>
        <v>45.606000000000002</v>
      </c>
      <c r="F58" s="4"/>
      <c r="G58" s="92"/>
    </row>
    <row r="59" spans="1:7" ht="30" customHeight="1" thickBot="1">
      <c r="A59" s="171" t="s">
        <v>1647</v>
      </c>
      <c r="B59" s="172" t="s">
        <v>993</v>
      </c>
      <c r="C59" s="173" t="s">
        <v>1662</v>
      </c>
      <c r="D59" s="174">
        <v>53.196000000000005</v>
      </c>
      <c r="E59" s="174">
        <f t="shared" si="1"/>
        <v>53.196000000000005</v>
      </c>
      <c r="F59" s="39"/>
      <c r="G59" s="93"/>
    </row>
    <row r="60" spans="1:7" ht="29.5" thickTop="1">
      <c r="A60" s="163" t="s">
        <v>1612</v>
      </c>
      <c r="B60" s="164" t="s">
        <v>621</v>
      </c>
      <c r="C60" s="165" t="s">
        <v>1663</v>
      </c>
      <c r="D60" s="166">
        <v>7.2380000000000004</v>
      </c>
      <c r="E60" s="166">
        <f t="shared" si="1"/>
        <v>7.2380000000000004</v>
      </c>
      <c r="F60" s="20"/>
      <c r="G60" s="91"/>
    </row>
    <row r="61" spans="1:7" ht="29">
      <c r="A61" s="167" t="s">
        <v>1613</v>
      </c>
      <c r="B61" s="168" t="s">
        <v>1975</v>
      </c>
      <c r="C61" s="169" t="s">
        <v>1663</v>
      </c>
      <c r="D61" s="170">
        <v>7.37</v>
      </c>
      <c r="E61" s="170">
        <f t="shared" si="1"/>
        <v>7.37</v>
      </c>
      <c r="F61" s="4"/>
      <c r="G61" s="92"/>
    </row>
    <row r="62" spans="1:7" ht="29">
      <c r="A62" s="167" t="s">
        <v>1614</v>
      </c>
      <c r="B62" s="168" t="s">
        <v>623</v>
      </c>
      <c r="C62" s="169" t="s">
        <v>1663</v>
      </c>
      <c r="D62" s="170">
        <v>7.5680000000000005</v>
      </c>
      <c r="E62" s="170">
        <f t="shared" si="1"/>
        <v>7.5680000000000005</v>
      </c>
      <c r="F62" s="4"/>
      <c r="G62" s="92"/>
    </row>
    <row r="63" spans="1:7" ht="29">
      <c r="A63" s="167" t="s">
        <v>1615</v>
      </c>
      <c r="B63" s="168" t="s">
        <v>624</v>
      </c>
      <c r="C63" s="169" t="s">
        <v>1663</v>
      </c>
      <c r="D63" s="170">
        <v>13.508000000000001</v>
      </c>
      <c r="E63" s="170">
        <f t="shared" si="1"/>
        <v>13.508000000000001</v>
      </c>
      <c r="F63" s="4"/>
      <c r="G63" s="92"/>
    </row>
    <row r="64" spans="1:7" ht="29">
      <c r="A64" s="167" t="s">
        <v>1616</v>
      </c>
      <c r="B64" s="168" t="s">
        <v>985</v>
      </c>
      <c r="C64" s="169" t="s">
        <v>1663</v>
      </c>
      <c r="D64" s="170">
        <v>7.37</v>
      </c>
      <c r="E64" s="170">
        <f t="shared" si="1"/>
        <v>7.37</v>
      </c>
      <c r="F64" s="4"/>
      <c r="G64" s="92"/>
    </row>
    <row r="65" spans="1:7" ht="29">
      <c r="A65" s="167" t="s">
        <v>1617</v>
      </c>
      <c r="B65" s="168" t="s">
        <v>987</v>
      </c>
      <c r="C65" s="169" t="s">
        <v>1663</v>
      </c>
      <c r="D65" s="170">
        <v>7.57</v>
      </c>
      <c r="E65" s="170">
        <f t="shared" si="1"/>
        <v>7.57</v>
      </c>
      <c r="F65" s="4"/>
      <c r="G65" s="92"/>
    </row>
    <row r="66" spans="1:7" ht="29">
      <c r="A66" s="167" t="s">
        <v>1618</v>
      </c>
      <c r="B66" s="168" t="s">
        <v>989</v>
      </c>
      <c r="C66" s="169" t="s">
        <v>1663</v>
      </c>
      <c r="D66" s="170">
        <v>21.65</v>
      </c>
      <c r="E66" s="170">
        <f t="shared" si="1"/>
        <v>21.65</v>
      </c>
      <c r="F66" s="4"/>
      <c r="G66" s="92"/>
    </row>
    <row r="67" spans="1:7" ht="29">
      <c r="A67" s="167" t="s">
        <v>1619</v>
      </c>
      <c r="B67" s="168" t="s">
        <v>991</v>
      </c>
      <c r="C67" s="169" t="s">
        <v>1663</v>
      </c>
      <c r="D67" s="170">
        <v>45.61</v>
      </c>
      <c r="E67" s="170">
        <f t="shared" si="1"/>
        <v>45.61</v>
      </c>
      <c r="F67" s="4"/>
      <c r="G67" s="92"/>
    </row>
    <row r="68" spans="1:7" ht="29.5" thickBot="1">
      <c r="A68" s="171" t="s">
        <v>1620</v>
      </c>
      <c r="B68" s="172" t="s">
        <v>993</v>
      </c>
      <c r="C68" s="173" t="s">
        <v>1663</v>
      </c>
      <c r="D68" s="174">
        <v>53.2</v>
      </c>
      <c r="E68" s="174">
        <f t="shared" si="1"/>
        <v>53.2</v>
      </c>
      <c r="F68" s="39"/>
      <c r="G68" s="93"/>
    </row>
    <row r="69" spans="1:7" ht="29.5" thickTop="1">
      <c r="A69" s="163" t="s">
        <v>1648</v>
      </c>
      <c r="B69" s="164" t="s">
        <v>621</v>
      </c>
      <c r="C69" s="165" t="s">
        <v>1664</v>
      </c>
      <c r="D69" s="166">
        <v>7.2380000000000004</v>
      </c>
      <c r="E69" s="166">
        <f t="shared" si="1"/>
        <v>7.2380000000000004</v>
      </c>
      <c r="F69" s="20"/>
      <c r="G69" s="91"/>
    </row>
    <row r="70" spans="1:7" ht="29">
      <c r="A70" s="167" t="s">
        <v>1649</v>
      </c>
      <c r="B70" s="168" t="s">
        <v>1975</v>
      </c>
      <c r="C70" s="169" t="s">
        <v>1664</v>
      </c>
      <c r="D70" s="170">
        <v>7.37</v>
      </c>
      <c r="E70" s="170">
        <f t="shared" si="1"/>
        <v>7.37</v>
      </c>
      <c r="F70" s="4"/>
      <c r="G70" s="92"/>
    </row>
    <row r="71" spans="1:7" ht="29">
      <c r="A71" s="167" t="s">
        <v>1650</v>
      </c>
      <c r="B71" s="168" t="s">
        <v>623</v>
      </c>
      <c r="C71" s="169" t="s">
        <v>1664</v>
      </c>
      <c r="D71" s="170">
        <v>7.5680000000000005</v>
      </c>
      <c r="E71" s="170">
        <f t="shared" si="1"/>
        <v>7.5680000000000005</v>
      </c>
      <c r="F71" s="4"/>
      <c r="G71" s="92"/>
    </row>
    <row r="72" spans="1:7" ht="29">
      <c r="A72" s="167" t="s">
        <v>1651</v>
      </c>
      <c r="B72" s="168" t="s">
        <v>624</v>
      </c>
      <c r="C72" s="169" t="s">
        <v>1664</v>
      </c>
      <c r="D72" s="170">
        <v>13.508000000000001</v>
      </c>
      <c r="E72" s="170">
        <f t="shared" si="1"/>
        <v>13.508000000000001</v>
      </c>
      <c r="F72" s="4"/>
      <c r="G72" s="92"/>
    </row>
    <row r="73" spans="1:7" ht="29">
      <c r="A73" s="167" t="s">
        <v>1652</v>
      </c>
      <c r="B73" s="168" t="s">
        <v>985</v>
      </c>
      <c r="C73" s="169" t="s">
        <v>1664</v>
      </c>
      <c r="D73" s="170">
        <v>20.79</v>
      </c>
      <c r="E73" s="170">
        <f t="shared" ref="E73:E104" si="2">SUM(D73*FGP)</f>
        <v>20.79</v>
      </c>
      <c r="F73" s="4"/>
      <c r="G73" s="92"/>
    </row>
    <row r="74" spans="1:7" ht="29">
      <c r="A74" s="167" t="s">
        <v>1653</v>
      </c>
      <c r="B74" s="168" t="s">
        <v>987</v>
      </c>
      <c r="C74" s="169" t="s">
        <v>1664</v>
      </c>
      <c r="D74" s="170">
        <v>20.86</v>
      </c>
      <c r="E74" s="170">
        <f t="shared" si="2"/>
        <v>20.86</v>
      </c>
      <c r="F74" s="4"/>
      <c r="G74" s="92"/>
    </row>
    <row r="75" spans="1:7" ht="29">
      <c r="A75" s="167" t="s">
        <v>1654</v>
      </c>
      <c r="B75" s="168" t="s">
        <v>989</v>
      </c>
      <c r="C75" s="169" t="s">
        <v>1664</v>
      </c>
      <c r="D75" s="170">
        <v>21.648</v>
      </c>
      <c r="E75" s="170">
        <f t="shared" si="2"/>
        <v>21.648</v>
      </c>
      <c r="F75" s="4"/>
      <c r="G75" s="92"/>
    </row>
    <row r="76" spans="1:7" ht="29">
      <c r="A76" s="167" t="s">
        <v>1655</v>
      </c>
      <c r="B76" s="168" t="s">
        <v>991</v>
      </c>
      <c r="C76" s="169" t="s">
        <v>1664</v>
      </c>
      <c r="D76" s="170">
        <v>45.606000000000002</v>
      </c>
      <c r="E76" s="170">
        <f t="shared" si="2"/>
        <v>45.606000000000002</v>
      </c>
      <c r="F76" s="4"/>
      <c r="G76" s="92"/>
    </row>
    <row r="77" spans="1:7" ht="29.5" thickBot="1">
      <c r="A77" s="171" t="s">
        <v>1656</v>
      </c>
      <c r="B77" s="172" t="s">
        <v>993</v>
      </c>
      <c r="C77" s="173" t="s">
        <v>1664</v>
      </c>
      <c r="D77" s="174">
        <v>53.196000000000005</v>
      </c>
      <c r="E77" s="174">
        <f t="shared" si="2"/>
        <v>53.196000000000005</v>
      </c>
      <c r="F77" s="39"/>
      <c r="G77" s="93"/>
    </row>
    <row r="78" spans="1:7" ht="29.5" thickTop="1">
      <c r="A78" s="163" t="s">
        <v>1585</v>
      </c>
      <c r="B78" s="164" t="s">
        <v>621</v>
      </c>
      <c r="C78" s="165" t="s">
        <v>1657</v>
      </c>
      <c r="D78" s="166">
        <v>6.58</v>
      </c>
      <c r="E78" s="166">
        <f t="shared" si="2"/>
        <v>6.58</v>
      </c>
      <c r="F78" s="20"/>
      <c r="G78" s="91"/>
    </row>
    <row r="79" spans="1:7" ht="29">
      <c r="A79" s="167" t="s">
        <v>1586</v>
      </c>
      <c r="B79" s="168" t="s">
        <v>1975</v>
      </c>
      <c r="C79" s="169" t="s">
        <v>1657</v>
      </c>
      <c r="D79" s="170">
        <v>6.7</v>
      </c>
      <c r="E79" s="170">
        <f t="shared" si="2"/>
        <v>6.7</v>
      </c>
      <c r="F79" s="4"/>
      <c r="G79" s="92"/>
    </row>
    <row r="80" spans="1:7" ht="29">
      <c r="A80" s="167" t="s">
        <v>1587</v>
      </c>
      <c r="B80" s="168" t="s">
        <v>623</v>
      </c>
      <c r="C80" s="169" t="s">
        <v>1657</v>
      </c>
      <c r="D80" s="170">
        <v>6.88</v>
      </c>
      <c r="E80" s="170">
        <f t="shared" si="2"/>
        <v>6.88</v>
      </c>
      <c r="F80" s="4"/>
      <c r="G80" s="92"/>
    </row>
    <row r="81" spans="1:7" ht="29">
      <c r="A81" s="167" t="s">
        <v>1588</v>
      </c>
      <c r="B81" s="168" t="s">
        <v>624</v>
      </c>
      <c r="C81" s="169" t="s">
        <v>1657</v>
      </c>
      <c r="D81" s="170">
        <v>12.28</v>
      </c>
      <c r="E81" s="170">
        <f t="shared" si="2"/>
        <v>12.28</v>
      </c>
      <c r="F81" s="4"/>
      <c r="G81" s="92"/>
    </row>
    <row r="82" spans="1:7" ht="29">
      <c r="A82" s="167" t="s">
        <v>1589</v>
      </c>
      <c r="B82" s="168" t="s">
        <v>985</v>
      </c>
      <c r="C82" s="169" t="s">
        <v>1657</v>
      </c>
      <c r="D82" s="170">
        <v>18.899999999999999</v>
      </c>
      <c r="E82" s="170">
        <f t="shared" si="2"/>
        <v>18.899999999999999</v>
      </c>
      <c r="F82" s="4"/>
      <c r="G82" s="92"/>
    </row>
    <row r="83" spans="1:7" ht="29">
      <c r="A83" s="167" t="s">
        <v>1590</v>
      </c>
      <c r="B83" s="168" t="s">
        <v>987</v>
      </c>
      <c r="C83" s="169" t="s">
        <v>1657</v>
      </c>
      <c r="D83" s="170">
        <v>18.96</v>
      </c>
      <c r="E83" s="170">
        <f t="shared" si="2"/>
        <v>18.96</v>
      </c>
      <c r="F83" s="4"/>
      <c r="G83" s="92"/>
    </row>
    <row r="84" spans="1:7" ht="29">
      <c r="A84" s="167" t="s">
        <v>1591</v>
      </c>
      <c r="B84" s="168" t="s">
        <v>989</v>
      </c>
      <c r="C84" s="169" t="s">
        <v>1657</v>
      </c>
      <c r="D84" s="170">
        <v>19.68</v>
      </c>
      <c r="E84" s="170">
        <f t="shared" si="2"/>
        <v>19.68</v>
      </c>
      <c r="F84" s="4"/>
      <c r="G84" s="92"/>
    </row>
    <row r="85" spans="1:7" ht="29">
      <c r="A85" s="167" t="s">
        <v>1592</v>
      </c>
      <c r="B85" s="168" t="s">
        <v>991</v>
      </c>
      <c r="C85" s="169" t="s">
        <v>1657</v>
      </c>
      <c r="D85" s="170">
        <v>41.46</v>
      </c>
      <c r="E85" s="170">
        <f t="shared" si="2"/>
        <v>41.46</v>
      </c>
      <c r="F85" s="4"/>
      <c r="G85" s="92"/>
    </row>
    <row r="86" spans="1:7" ht="29.5" thickBot="1">
      <c r="A86" s="171" t="s">
        <v>1593</v>
      </c>
      <c r="B86" s="172" t="s">
        <v>993</v>
      </c>
      <c r="C86" s="173" t="s">
        <v>1657</v>
      </c>
      <c r="D86" s="174">
        <v>48.36</v>
      </c>
      <c r="E86" s="174">
        <f t="shared" si="2"/>
        <v>48.36</v>
      </c>
      <c r="F86" s="39"/>
      <c r="G86" s="93"/>
    </row>
    <row r="87" spans="1:7" ht="29.5" thickTop="1">
      <c r="A87" s="163" t="s">
        <v>1621</v>
      </c>
      <c r="B87" s="164" t="s">
        <v>621</v>
      </c>
      <c r="C87" s="165" t="s">
        <v>1658</v>
      </c>
      <c r="D87" s="166">
        <v>6.58</v>
      </c>
      <c r="E87" s="166">
        <f t="shared" si="2"/>
        <v>6.58</v>
      </c>
      <c r="F87" s="20"/>
      <c r="G87" s="91"/>
    </row>
    <row r="88" spans="1:7" ht="29">
      <c r="A88" s="167" t="s">
        <v>1622</v>
      </c>
      <c r="B88" s="168" t="s">
        <v>1975</v>
      </c>
      <c r="C88" s="169" t="s">
        <v>1658</v>
      </c>
      <c r="D88" s="170">
        <v>6.7</v>
      </c>
      <c r="E88" s="170">
        <f t="shared" si="2"/>
        <v>6.7</v>
      </c>
      <c r="F88" s="4"/>
      <c r="G88" s="92"/>
    </row>
    <row r="89" spans="1:7" ht="29">
      <c r="A89" s="167" t="s">
        <v>1623</v>
      </c>
      <c r="B89" s="168" t="s">
        <v>623</v>
      </c>
      <c r="C89" s="169" t="s">
        <v>1658</v>
      </c>
      <c r="D89" s="170">
        <v>6.88</v>
      </c>
      <c r="E89" s="170">
        <f t="shared" si="2"/>
        <v>6.88</v>
      </c>
      <c r="F89" s="4"/>
      <c r="G89" s="92"/>
    </row>
    <row r="90" spans="1:7" ht="29">
      <c r="A90" s="167" t="s">
        <v>1624</v>
      </c>
      <c r="B90" s="168" t="s">
        <v>624</v>
      </c>
      <c r="C90" s="169" t="s">
        <v>1658</v>
      </c>
      <c r="D90" s="170">
        <v>12.28</v>
      </c>
      <c r="E90" s="170">
        <f t="shared" si="2"/>
        <v>12.28</v>
      </c>
      <c r="F90" s="4"/>
      <c r="G90" s="92"/>
    </row>
    <row r="91" spans="1:7" ht="29">
      <c r="A91" s="167" t="s">
        <v>1625</v>
      </c>
      <c r="B91" s="168" t="s">
        <v>985</v>
      </c>
      <c r="C91" s="169" t="s">
        <v>1658</v>
      </c>
      <c r="D91" s="170">
        <v>18.899999999999999</v>
      </c>
      <c r="E91" s="170">
        <f t="shared" si="2"/>
        <v>18.899999999999999</v>
      </c>
      <c r="F91" s="4"/>
      <c r="G91" s="92"/>
    </row>
    <row r="92" spans="1:7" ht="29">
      <c r="A92" s="167" t="s">
        <v>1626</v>
      </c>
      <c r="B92" s="168" t="s">
        <v>987</v>
      </c>
      <c r="C92" s="169" t="s">
        <v>1658</v>
      </c>
      <c r="D92" s="170">
        <v>18.96</v>
      </c>
      <c r="E92" s="170">
        <f t="shared" si="2"/>
        <v>18.96</v>
      </c>
      <c r="F92" s="4"/>
      <c r="G92" s="92"/>
    </row>
    <row r="93" spans="1:7" ht="29">
      <c r="A93" s="167" t="s">
        <v>1627</v>
      </c>
      <c r="B93" s="168" t="s">
        <v>989</v>
      </c>
      <c r="C93" s="169" t="s">
        <v>1658</v>
      </c>
      <c r="D93" s="170">
        <v>19.68</v>
      </c>
      <c r="E93" s="170">
        <f t="shared" si="2"/>
        <v>19.68</v>
      </c>
      <c r="F93" s="4"/>
      <c r="G93" s="92"/>
    </row>
    <row r="94" spans="1:7" ht="29">
      <c r="A94" s="167" t="s">
        <v>1628</v>
      </c>
      <c r="B94" s="168" t="s">
        <v>991</v>
      </c>
      <c r="C94" s="169" t="s">
        <v>1658</v>
      </c>
      <c r="D94" s="170">
        <v>41.46</v>
      </c>
      <c r="E94" s="170">
        <f t="shared" si="2"/>
        <v>41.46</v>
      </c>
      <c r="F94" s="4"/>
      <c r="G94" s="92"/>
    </row>
    <row r="95" spans="1:7" ht="29.5" thickBot="1">
      <c r="A95" s="171" t="s">
        <v>1629</v>
      </c>
      <c r="B95" s="172" t="s">
        <v>993</v>
      </c>
      <c r="C95" s="173" t="s">
        <v>1658</v>
      </c>
      <c r="D95" s="174">
        <v>48.36</v>
      </c>
      <c r="E95" s="174">
        <f t="shared" si="2"/>
        <v>48.36</v>
      </c>
      <c r="F95" s="39"/>
      <c r="G95" s="93"/>
    </row>
    <row r="96" spans="1:7" ht="30" customHeight="1" thickTop="1">
      <c r="A96" s="163" t="s">
        <v>1594</v>
      </c>
      <c r="B96" s="164" t="s">
        <v>621</v>
      </c>
      <c r="C96" s="165" t="s">
        <v>1659</v>
      </c>
      <c r="D96" s="166">
        <v>6.58</v>
      </c>
      <c r="E96" s="166">
        <f t="shared" si="2"/>
        <v>6.58</v>
      </c>
      <c r="F96" s="20"/>
      <c r="G96" s="91"/>
    </row>
    <row r="97" spans="1:7" ht="30" customHeight="1">
      <c r="A97" s="167" t="s">
        <v>1595</v>
      </c>
      <c r="B97" s="168" t="s">
        <v>1975</v>
      </c>
      <c r="C97" s="169" t="s">
        <v>1659</v>
      </c>
      <c r="D97" s="170">
        <v>6.7</v>
      </c>
      <c r="E97" s="170">
        <f t="shared" si="2"/>
        <v>6.7</v>
      </c>
      <c r="F97" s="4"/>
      <c r="G97" s="92"/>
    </row>
    <row r="98" spans="1:7" ht="30" customHeight="1">
      <c r="A98" s="167" t="s">
        <v>1596</v>
      </c>
      <c r="B98" s="168" t="s">
        <v>623</v>
      </c>
      <c r="C98" s="169" t="s">
        <v>1659</v>
      </c>
      <c r="D98" s="170">
        <v>6.88</v>
      </c>
      <c r="E98" s="170">
        <f t="shared" si="2"/>
        <v>6.88</v>
      </c>
      <c r="F98" s="4"/>
      <c r="G98" s="92"/>
    </row>
    <row r="99" spans="1:7" ht="30" customHeight="1">
      <c r="A99" s="167" t="s">
        <v>1597</v>
      </c>
      <c r="B99" s="168" t="s">
        <v>624</v>
      </c>
      <c r="C99" s="169" t="s">
        <v>1659</v>
      </c>
      <c r="D99" s="170">
        <v>12.28</v>
      </c>
      <c r="E99" s="170">
        <f t="shared" si="2"/>
        <v>12.28</v>
      </c>
      <c r="F99" s="4"/>
      <c r="G99" s="92"/>
    </row>
    <row r="100" spans="1:7" ht="30" customHeight="1">
      <c r="A100" s="167" t="s">
        <v>1598</v>
      </c>
      <c r="B100" s="168" t="s">
        <v>985</v>
      </c>
      <c r="C100" s="169" t="s">
        <v>1659</v>
      </c>
      <c r="D100" s="170">
        <v>18.899999999999999</v>
      </c>
      <c r="E100" s="170">
        <f t="shared" si="2"/>
        <v>18.899999999999999</v>
      </c>
      <c r="F100" s="4"/>
      <c r="G100" s="92"/>
    </row>
    <row r="101" spans="1:7" ht="30" customHeight="1">
      <c r="A101" s="167" t="s">
        <v>1599</v>
      </c>
      <c r="B101" s="168" t="s">
        <v>987</v>
      </c>
      <c r="C101" s="169" t="s">
        <v>1659</v>
      </c>
      <c r="D101" s="170">
        <v>18.96</v>
      </c>
      <c r="E101" s="170">
        <f t="shared" si="2"/>
        <v>18.96</v>
      </c>
      <c r="F101" s="4"/>
      <c r="G101" s="92"/>
    </row>
    <row r="102" spans="1:7" ht="30" customHeight="1">
      <c r="A102" s="167" t="s">
        <v>1600</v>
      </c>
      <c r="B102" s="168" t="s">
        <v>989</v>
      </c>
      <c r="C102" s="169" t="s">
        <v>1659</v>
      </c>
      <c r="D102" s="170">
        <v>19.68</v>
      </c>
      <c r="E102" s="170">
        <f t="shared" si="2"/>
        <v>19.68</v>
      </c>
      <c r="F102" s="4"/>
      <c r="G102" s="92"/>
    </row>
    <row r="103" spans="1:7" ht="30" customHeight="1">
      <c r="A103" s="167" t="s">
        <v>1601</v>
      </c>
      <c r="B103" s="168" t="s">
        <v>991</v>
      </c>
      <c r="C103" s="169" t="s">
        <v>1659</v>
      </c>
      <c r="D103" s="170">
        <v>41.46</v>
      </c>
      <c r="E103" s="170">
        <f t="shared" si="2"/>
        <v>41.46</v>
      </c>
      <c r="F103" s="4"/>
      <c r="G103" s="92"/>
    </row>
    <row r="104" spans="1:7" ht="30" customHeight="1" thickBot="1">
      <c r="A104" s="171" t="s">
        <v>1602</v>
      </c>
      <c r="B104" s="172" t="s">
        <v>993</v>
      </c>
      <c r="C104" s="173" t="s">
        <v>1659</v>
      </c>
      <c r="D104" s="174">
        <v>48.36</v>
      </c>
      <c r="E104" s="174">
        <f t="shared" si="2"/>
        <v>48.36</v>
      </c>
      <c r="F104" s="39"/>
      <c r="G104" s="93"/>
    </row>
    <row r="105" spans="1:7" ht="29.5" thickTop="1">
      <c r="A105" s="163" t="s">
        <v>1630</v>
      </c>
      <c r="B105" s="164" t="s">
        <v>621</v>
      </c>
      <c r="C105" s="165" t="s">
        <v>1660</v>
      </c>
      <c r="D105" s="166">
        <v>6.58</v>
      </c>
      <c r="E105" s="166">
        <f t="shared" ref="E105:E113" si="3">SUM(D105*FGP)</f>
        <v>6.58</v>
      </c>
      <c r="F105" s="20"/>
      <c r="G105" s="91"/>
    </row>
    <row r="106" spans="1:7" ht="29">
      <c r="A106" s="167" t="s">
        <v>1631</v>
      </c>
      <c r="B106" s="168" t="s">
        <v>1975</v>
      </c>
      <c r="C106" s="169" t="s">
        <v>1660</v>
      </c>
      <c r="D106" s="170">
        <v>6.7</v>
      </c>
      <c r="E106" s="170">
        <f t="shared" si="3"/>
        <v>6.7</v>
      </c>
      <c r="F106" s="4"/>
      <c r="G106" s="92"/>
    </row>
    <row r="107" spans="1:7" ht="29">
      <c r="A107" s="167" t="s">
        <v>1632</v>
      </c>
      <c r="B107" s="168" t="s">
        <v>623</v>
      </c>
      <c r="C107" s="169" t="s">
        <v>1660</v>
      </c>
      <c r="D107" s="170">
        <v>6.88</v>
      </c>
      <c r="E107" s="170">
        <f t="shared" si="3"/>
        <v>6.88</v>
      </c>
      <c r="F107" s="4"/>
      <c r="G107" s="92"/>
    </row>
    <row r="108" spans="1:7" ht="29">
      <c r="A108" s="167" t="s">
        <v>1633</v>
      </c>
      <c r="B108" s="168" t="s">
        <v>624</v>
      </c>
      <c r="C108" s="169" t="s">
        <v>1660</v>
      </c>
      <c r="D108" s="170">
        <v>12.28</v>
      </c>
      <c r="E108" s="170">
        <f t="shared" si="3"/>
        <v>12.28</v>
      </c>
      <c r="F108" s="4"/>
      <c r="G108" s="92"/>
    </row>
    <row r="109" spans="1:7" ht="29">
      <c r="A109" s="167" t="s">
        <v>1634</v>
      </c>
      <c r="B109" s="168" t="s">
        <v>985</v>
      </c>
      <c r="C109" s="169" t="s">
        <v>1660</v>
      </c>
      <c r="D109" s="170">
        <v>18.899999999999999</v>
      </c>
      <c r="E109" s="170">
        <f t="shared" si="3"/>
        <v>18.899999999999999</v>
      </c>
      <c r="F109" s="4"/>
      <c r="G109" s="92"/>
    </row>
    <row r="110" spans="1:7" ht="29">
      <c r="A110" s="167" t="s">
        <v>1635</v>
      </c>
      <c r="B110" s="168" t="s">
        <v>987</v>
      </c>
      <c r="C110" s="169" t="s">
        <v>1660</v>
      </c>
      <c r="D110" s="170">
        <v>18.96</v>
      </c>
      <c r="E110" s="170">
        <f t="shared" si="3"/>
        <v>18.96</v>
      </c>
      <c r="F110" s="4"/>
      <c r="G110" s="92"/>
    </row>
    <row r="111" spans="1:7" ht="29">
      <c r="A111" s="167" t="s">
        <v>1636</v>
      </c>
      <c r="B111" s="168" t="s">
        <v>989</v>
      </c>
      <c r="C111" s="169" t="s">
        <v>1660</v>
      </c>
      <c r="D111" s="170">
        <v>19.68</v>
      </c>
      <c r="E111" s="170">
        <f t="shared" si="3"/>
        <v>19.68</v>
      </c>
      <c r="F111" s="4"/>
      <c r="G111" s="92"/>
    </row>
    <row r="112" spans="1:7" ht="29">
      <c r="A112" s="167" t="s">
        <v>1637</v>
      </c>
      <c r="B112" s="168" t="s">
        <v>991</v>
      </c>
      <c r="C112" s="169" t="s">
        <v>1660</v>
      </c>
      <c r="D112" s="170">
        <v>41.46</v>
      </c>
      <c r="E112" s="170">
        <f t="shared" si="3"/>
        <v>41.46</v>
      </c>
      <c r="F112" s="4"/>
      <c r="G112" s="92"/>
    </row>
    <row r="113" spans="1:7" ht="29.5" thickBot="1">
      <c r="A113" s="171" t="s">
        <v>1638</v>
      </c>
      <c r="B113" s="172" t="s">
        <v>993</v>
      </c>
      <c r="C113" s="173" t="s">
        <v>1660</v>
      </c>
      <c r="D113" s="174">
        <v>48.36</v>
      </c>
      <c r="E113" s="174">
        <f t="shared" si="3"/>
        <v>48.36</v>
      </c>
      <c r="F113" s="39"/>
      <c r="G113" s="93"/>
    </row>
    <row r="114" spans="1:7" ht="15" thickTop="1"/>
  </sheetData>
  <mergeCells count="4">
    <mergeCell ref="F7:G7"/>
    <mergeCell ref="F6:G6"/>
    <mergeCell ref="D6:E6"/>
    <mergeCell ref="D5:E5"/>
  </mergeCells>
  <hyperlinks>
    <hyperlink ref="F2:H2" r:id="rId1" display="spp-sales@sigmaco.com" xr:uid="{00000000-0004-0000-1600-000000000000}"/>
    <hyperlink ref="F1:H1" r:id="rId2" display="www.sigmaco.com" xr:uid="{00000000-0004-0000-1600-000001000000}"/>
  </hyperlinks>
  <pageMargins left="0.7" right="0.7" top="0.75" bottom="0.75" header="0.3" footer="0.3"/>
  <pageSetup orientation="landscape" horizontalDpi="4294967292" r:id="rId3"/>
  <headerFooter>
    <oddFooter>&amp;L&amp;A&amp;C&amp;F</oddFooter>
  </headerFooter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9"/>
  <sheetViews>
    <sheetView workbookViewId="0">
      <selection activeCell="G3" sqref="G3"/>
    </sheetView>
  </sheetViews>
  <sheetFormatPr defaultRowHeight="14.5"/>
  <cols>
    <col min="1" max="1" width="15.1796875" customWidth="1"/>
    <col min="2" max="2" width="13.7265625" customWidth="1"/>
    <col min="3" max="3" width="40.1796875" bestFit="1" customWidth="1"/>
    <col min="4" max="4" width="10.453125" customWidth="1"/>
    <col min="5" max="5" width="10.54296875" customWidth="1"/>
    <col min="6" max="6" width="8" customWidth="1"/>
  </cols>
  <sheetData>
    <row r="1" spans="1:8">
      <c r="E1" s="149"/>
      <c r="F1" s="143"/>
      <c r="G1" s="341" t="s">
        <v>1742</v>
      </c>
    </row>
    <row r="2" spans="1:8" ht="21">
      <c r="A2" s="436" t="s">
        <v>2087</v>
      </c>
      <c r="B2" s="436"/>
      <c r="C2" s="436"/>
      <c r="E2" s="149"/>
      <c r="F2" s="143"/>
      <c r="G2" s="342">
        <f ca="1">TODAY()</f>
        <v>43697</v>
      </c>
    </row>
    <row r="3" spans="1:8" ht="21">
      <c r="A3" s="436" t="s">
        <v>2386</v>
      </c>
      <c r="B3" s="436"/>
      <c r="C3" s="436"/>
      <c r="E3" s="149"/>
      <c r="F3" s="143"/>
    </row>
    <row r="4" spans="1:8">
      <c r="D4" s="264"/>
      <c r="E4" s="264"/>
      <c r="F4" s="9" t="s">
        <v>1393</v>
      </c>
      <c r="G4" s="9"/>
    </row>
    <row r="5" spans="1:8" ht="18">
      <c r="A5" s="10" t="s">
        <v>3312</v>
      </c>
      <c r="B5" s="177"/>
      <c r="C5" s="178"/>
      <c r="D5" s="437" t="s">
        <v>1741</v>
      </c>
      <c r="E5" s="438"/>
    </row>
    <row r="6" spans="1:8">
      <c r="A6" s="177"/>
      <c r="D6" s="439">
        <v>43600</v>
      </c>
      <c r="E6" s="440"/>
      <c r="F6" s="441" t="s">
        <v>1743</v>
      </c>
      <c r="G6" s="442"/>
    </row>
    <row r="7" spans="1:8" ht="15" thickBot="1">
      <c r="A7" s="90"/>
      <c r="B7" s="90"/>
      <c r="D7" s="129" t="s">
        <v>1744</v>
      </c>
      <c r="E7" s="266">
        <v>1</v>
      </c>
      <c r="F7" s="434" t="s">
        <v>3333</v>
      </c>
      <c r="G7" s="435"/>
    </row>
    <row r="8" spans="1:8" ht="29.5" thickTop="1">
      <c r="A8" s="233" t="s">
        <v>1812</v>
      </c>
      <c r="B8" s="234" t="s">
        <v>614</v>
      </c>
      <c r="C8" s="234" t="s">
        <v>377</v>
      </c>
      <c r="D8" s="235" t="s">
        <v>1811</v>
      </c>
      <c r="E8" s="235" t="s">
        <v>1810</v>
      </c>
      <c r="F8" s="236" t="s">
        <v>1878</v>
      </c>
      <c r="G8" s="238" t="s">
        <v>1880</v>
      </c>
    </row>
    <row r="9" spans="1:8">
      <c r="A9" s="4" t="s">
        <v>3313</v>
      </c>
      <c r="B9" s="21" t="s">
        <v>616</v>
      </c>
      <c r="C9" s="71" t="s">
        <v>3314</v>
      </c>
      <c r="D9" s="118">
        <v>1.5411764705882354</v>
      </c>
      <c r="E9" s="6">
        <f t="shared" ref="E9:E17" si="0">SUM(D9*MCC)</f>
        <v>1.5411764705882354</v>
      </c>
      <c r="F9" s="27"/>
      <c r="G9" s="4"/>
      <c r="H9" s="138"/>
    </row>
    <row r="10" spans="1:8">
      <c r="A10" s="4" t="s">
        <v>3315</v>
      </c>
      <c r="B10" s="21" t="s">
        <v>617</v>
      </c>
      <c r="C10" s="71" t="s">
        <v>3314</v>
      </c>
      <c r="D10" s="118">
        <v>1.9647058823529411</v>
      </c>
      <c r="E10" s="6">
        <f t="shared" si="0"/>
        <v>1.9647058823529411</v>
      </c>
      <c r="F10" s="27"/>
      <c r="G10" s="4"/>
      <c r="H10" s="138"/>
    </row>
    <row r="11" spans="1:8">
      <c r="A11" s="4" t="s">
        <v>3316</v>
      </c>
      <c r="B11" s="21" t="s">
        <v>3317</v>
      </c>
      <c r="C11" s="71" t="s">
        <v>3314</v>
      </c>
      <c r="D11" s="398">
        <v>2.7411764705882353</v>
      </c>
      <c r="E11" s="6">
        <f t="shared" si="0"/>
        <v>2.7411764705882353</v>
      </c>
      <c r="F11" s="27"/>
      <c r="G11" s="4"/>
      <c r="H11" s="138"/>
    </row>
    <row r="12" spans="1:8">
      <c r="A12" s="4" t="s">
        <v>3318</v>
      </c>
      <c r="B12" s="21" t="s">
        <v>359</v>
      </c>
      <c r="C12" s="71" t="s">
        <v>3314</v>
      </c>
      <c r="D12" s="398">
        <v>3.5058823529411764</v>
      </c>
      <c r="E12" s="6">
        <f t="shared" si="0"/>
        <v>3.5058823529411764</v>
      </c>
      <c r="F12" s="27"/>
      <c r="G12" s="4"/>
      <c r="H12" s="138"/>
    </row>
    <row r="13" spans="1:8">
      <c r="A13" s="4" t="s">
        <v>3319</v>
      </c>
      <c r="B13" s="21" t="s">
        <v>3320</v>
      </c>
      <c r="C13" s="71" t="s">
        <v>3314</v>
      </c>
      <c r="D13" s="118">
        <v>4.4352941176470591</v>
      </c>
      <c r="E13" s="6">
        <f t="shared" si="0"/>
        <v>4.4352941176470591</v>
      </c>
      <c r="F13" s="27"/>
      <c r="G13" s="4"/>
      <c r="H13" s="138"/>
    </row>
    <row r="14" spans="1:8">
      <c r="A14" s="4" t="s">
        <v>3321</v>
      </c>
      <c r="B14" s="21" t="s">
        <v>3322</v>
      </c>
      <c r="C14" s="71" t="s">
        <v>3314</v>
      </c>
      <c r="D14" s="398">
        <v>6.3647058823529417</v>
      </c>
      <c r="E14" s="6">
        <f t="shared" si="0"/>
        <v>6.3647058823529417</v>
      </c>
      <c r="F14" s="27"/>
      <c r="G14" s="4"/>
      <c r="H14" s="138"/>
    </row>
    <row r="15" spans="1:8">
      <c r="A15" s="4" t="s">
        <v>3323</v>
      </c>
      <c r="B15" s="21" t="s">
        <v>3324</v>
      </c>
      <c r="C15" s="71" t="s">
        <v>3314</v>
      </c>
      <c r="D15" s="398">
        <v>18.105882352941176</v>
      </c>
      <c r="E15" s="6">
        <f t="shared" si="0"/>
        <v>18.105882352941176</v>
      </c>
      <c r="F15" s="27"/>
      <c r="G15" s="4"/>
      <c r="H15" s="138"/>
    </row>
    <row r="16" spans="1:8">
      <c r="A16" s="4" t="s">
        <v>3325</v>
      </c>
      <c r="B16" s="21" t="s">
        <v>3326</v>
      </c>
      <c r="C16" s="71" t="s">
        <v>3314</v>
      </c>
      <c r="D16" s="118">
        <v>25.423529411764704</v>
      </c>
      <c r="E16" s="6">
        <f t="shared" si="0"/>
        <v>25.423529411764704</v>
      </c>
      <c r="F16" s="27"/>
      <c r="G16" s="4"/>
      <c r="H16" s="138"/>
    </row>
    <row r="17" spans="1:8" ht="15" thickBot="1">
      <c r="A17" s="394" t="s">
        <v>3327</v>
      </c>
      <c r="B17" s="217" t="s">
        <v>3328</v>
      </c>
      <c r="C17" s="399" t="s">
        <v>3314</v>
      </c>
      <c r="D17" s="400">
        <v>45.058823529411761</v>
      </c>
      <c r="E17" s="401">
        <f t="shared" si="0"/>
        <v>45.058823529411761</v>
      </c>
      <c r="F17" s="402"/>
      <c r="G17" s="394"/>
      <c r="H17" s="138"/>
    </row>
    <row r="18" spans="1:8">
      <c r="A18" s="191"/>
    </row>
    <row r="19" spans="1:8">
      <c r="A19" s="192"/>
    </row>
  </sheetData>
  <mergeCells count="6">
    <mergeCell ref="F7:G7"/>
    <mergeCell ref="A2:C2"/>
    <mergeCell ref="A3:C3"/>
    <mergeCell ref="D5:E5"/>
    <mergeCell ref="D6:E6"/>
    <mergeCell ref="F6:G6"/>
  </mergeCells>
  <pageMargins left="0.7" right="0.7" top="0.75" bottom="0.75" header="0.3" footer="0.3"/>
  <pageSetup orientation="landscape" horizontalDpi="4294967292" r:id="rId1"/>
  <headerFooter>
    <oddFooter>&amp;L&amp;A&amp;C&amp;F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98"/>
  <sheetViews>
    <sheetView showGridLines="0" showRowColHeaders="0" workbookViewId="0">
      <pane ySplit="8" topLeftCell="A9" activePane="bottomLeft" state="frozen"/>
      <selection pane="bottomLeft" activeCell="J97" sqref="A1:J97"/>
    </sheetView>
  </sheetViews>
  <sheetFormatPr defaultRowHeight="14.5"/>
  <cols>
    <col min="1" max="1" width="16" customWidth="1"/>
    <col min="2" max="2" width="21.7265625" bestFit="1" customWidth="1"/>
    <col min="3" max="3" width="27" bestFit="1" customWidth="1"/>
    <col min="4" max="4" width="10.54296875" style="1" bestFit="1" customWidth="1"/>
    <col min="5" max="5" width="9.26953125" style="1" customWidth="1"/>
    <col min="6" max="8" width="8.26953125" bestFit="1" customWidth="1"/>
    <col min="9" max="9" width="6.1796875" bestFit="1" customWidth="1"/>
    <col min="10" max="10" width="15.1796875" style="23" customWidth="1"/>
  </cols>
  <sheetData>
    <row r="1" spans="1:10">
      <c r="E1" s="145" t="s">
        <v>1394</v>
      </c>
      <c r="G1" s="143"/>
      <c r="H1" s="143"/>
      <c r="J1" s="126"/>
    </row>
    <row r="2" spans="1:10">
      <c r="E2" s="149" t="s">
        <v>1395</v>
      </c>
      <c r="G2" s="143"/>
      <c r="H2" s="143"/>
      <c r="J2" s="259"/>
    </row>
    <row r="3" spans="1:10">
      <c r="E3" s="145" t="s">
        <v>1396</v>
      </c>
      <c r="G3" s="143"/>
      <c r="H3" s="143"/>
    </row>
    <row r="4" spans="1:10">
      <c r="F4" s="9" t="s">
        <v>1393</v>
      </c>
      <c r="G4" s="9"/>
      <c r="H4" s="9"/>
    </row>
    <row r="5" spans="1:10" ht="18">
      <c r="A5" s="11" t="s">
        <v>1398</v>
      </c>
      <c r="D5" s="408" t="s">
        <v>1741</v>
      </c>
      <c r="E5" s="409"/>
    </row>
    <row r="6" spans="1:10">
      <c r="D6" s="410">
        <v>43600</v>
      </c>
      <c r="E6" s="411"/>
    </row>
    <row r="7" spans="1:10" ht="15" thickBot="1">
      <c r="A7" s="90"/>
      <c r="B7" s="90"/>
      <c r="C7" s="128"/>
      <c r="D7" s="129" t="s">
        <v>1744</v>
      </c>
      <c r="E7" s="227">
        <v>1</v>
      </c>
      <c r="F7" s="412" t="s">
        <v>1743</v>
      </c>
      <c r="G7" s="413"/>
      <c r="H7" s="413" t="s">
        <v>3333</v>
      </c>
      <c r="I7" s="414"/>
    </row>
    <row r="8" spans="1:10" s="3" customFormat="1" ht="30" thickTop="1" thickBot="1">
      <c r="A8" s="16" t="s">
        <v>1812</v>
      </c>
      <c r="B8" s="17" t="s">
        <v>614</v>
      </c>
      <c r="C8" s="17" t="s">
        <v>377</v>
      </c>
      <c r="D8" s="18" t="s">
        <v>1811</v>
      </c>
      <c r="E8" s="18" t="s">
        <v>1810</v>
      </c>
      <c r="F8" s="19" t="s">
        <v>1878</v>
      </c>
      <c r="G8" s="17" t="s">
        <v>1881</v>
      </c>
      <c r="H8" s="17" t="s">
        <v>1880</v>
      </c>
      <c r="I8" s="25" t="s">
        <v>1493</v>
      </c>
      <c r="J8" s="24" t="s">
        <v>1665</v>
      </c>
    </row>
    <row r="9" spans="1:10" ht="15" thickTop="1">
      <c r="A9" s="33" t="s">
        <v>1494</v>
      </c>
      <c r="B9" s="20" t="s">
        <v>618</v>
      </c>
      <c r="C9" s="20" t="s">
        <v>1974</v>
      </c>
      <c r="D9" s="123">
        <v>20.668119099491651</v>
      </c>
      <c r="E9" s="34">
        <f t="shared" ref="E9:E40" si="0">SUM(D9*CITF)</f>
        <v>20.668119099491651</v>
      </c>
      <c r="F9" s="20">
        <v>0.90200000000000002</v>
      </c>
      <c r="G9" s="20">
        <v>30</v>
      </c>
      <c r="H9" s="20">
        <v>60</v>
      </c>
      <c r="I9" s="20">
        <v>2880</v>
      </c>
      <c r="J9" s="35">
        <v>829805750053</v>
      </c>
    </row>
    <row r="10" spans="1:10">
      <c r="A10" s="36" t="s">
        <v>1495</v>
      </c>
      <c r="B10" s="4" t="s">
        <v>619</v>
      </c>
      <c r="C10" s="4" t="s">
        <v>1974</v>
      </c>
      <c r="D10" s="124">
        <v>34.637365413153994</v>
      </c>
      <c r="E10" s="14">
        <f t="shared" si="0"/>
        <v>34.637365413153994</v>
      </c>
      <c r="F10" s="4">
        <v>1.38</v>
      </c>
      <c r="G10" s="4">
        <v>18</v>
      </c>
      <c r="H10" s="4">
        <v>36</v>
      </c>
      <c r="I10" s="4">
        <v>1728</v>
      </c>
      <c r="J10" s="37">
        <v>829805750060</v>
      </c>
    </row>
    <row r="11" spans="1:10">
      <c r="A11" s="36" t="s">
        <v>1496</v>
      </c>
      <c r="B11" s="4" t="s">
        <v>620</v>
      </c>
      <c r="C11" s="4" t="s">
        <v>1974</v>
      </c>
      <c r="D11" s="124">
        <v>43.351962363045054</v>
      </c>
      <c r="E11" s="14">
        <f t="shared" si="0"/>
        <v>43.351962363045054</v>
      </c>
      <c r="F11" s="4">
        <v>1.8260000000000001</v>
      </c>
      <c r="G11" s="4">
        <v>13</v>
      </c>
      <c r="H11" s="4">
        <v>26</v>
      </c>
      <c r="I11" s="4">
        <v>1248</v>
      </c>
      <c r="J11" s="37">
        <v>829805750077</v>
      </c>
    </row>
    <row r="12" spans="1:10">
      <c r="A12" s="36" t="s">
        <v>1497</v>
      </c>
      <c r="B12" s="4" t="s">
        <v>621</v>
      </c>
      <c r="C12" s="4" t="s">
        <v>1974</v>
      </c>
      <c r="D12" s="124">
        <v>67.648637554860912</v>
      </c>
      <c r="E12" s="14">
        <f t="shared" si="0"/>
        <v>67.648637554860912</v>
      </c>
      <c r="F12" s="4">
        <v>3.1</v>
      </c>
      <c r="G12" s="4">
        <v>15</v>
      </c>
      <c r="H12" s="4">
        <v>15</v>
      </c>
      <c r="I12" s="4">
        <v>720</v>
      </c>
      <c r="J12" s="37">
        <v>829805750084</v>
      </c>
    </row>
    <row r="13" spans="1:10" ht="15" thickBot="1">
      <c r="A13" s="38" t="s">
        <v>1498</v>
      </c>
      <c r="B13" s="39" t="s">
        <v>622</v>
      </c>
      <c r="C13" s="39" t="s">
        <v>1974</v>
      </c>
      <c r="D13" s="125">
        <v>160.0202077610432</v>
      </c>
      <c r="E13" s="41">
        <f t="shared" si="0"/>
        <v>160.0202077610432</v>
      </c>
      <c r="F13" s="39">
        <v>4.7960000000000003</v>
      </c>
      <c r="G13" s="39">
        <v>3</v>
      </c>
      <c r="H13" s="39">
        <v>6</v>
      </c>
      <c r="I13" s="39">
        <v>288</v>
      </c>
      <c r="J13" s="42">
        <v>829805750091</v>
      </c>
    </row>
    <row r="14" spans="1:10" ht="15" thickTop="1">
      <c r="A14" s="33" t="s">
        <v>1499</v>
      </c>
      <c r="B14" s="20" t="s">
        <v>618</v>
      </c>
      <c r="C14" s="20" t="s">
        <v>1973</v>
      </c>
      <c r="D14" s="123">
        <v>31.700925136560251</v>
      </c>
      <c r="E14" s="34">
        <f t="shared" si="0"/>
        <v>31.700925136560251</v>
      </c>
      <c r="F14" s="20">
        <v>0.80959999999999999</v>
      </c>
      <c r="G14" s="20">
        <v>35</v>
      </c>
      <c r="H14" s="20">
        <v>70</v>
      </c>
      <c r="I14" s="20">
        <v>3360</v>
      </c>
      <c r="J14" s="35">
        <v>829805750015</v>
      </c>
    </row>
    <row r="15" spans="1:10">
      <c r="A15" s="36" t="s">
        <v>1500</v>
      </c>
      <c r="B15" s="4" t="s">
        <v>619</v>
      </c>
      <c r="C15" s="4" t="s">
        <v>1973</v>
      </c>
      <c r="D15" s="124">
        <v>44.157115342111076</v>
      </c>
      <c r="E15" s="14">
        <f t="shared" si="0"/>
        <v>44.157115342111076</v>
      </c>
      <c r="F15" s="4">
        <v>1.232</v>
      </c>
      <c r="G15" s="4">
        <v>20</v>
      </c>
      <c r="H15" s="4">
        <v>40</v>
      </c>
      <c r="I15" s="4">
        <v>1920</v>
      </c>
      <c r="J15" s="37">
        <v>829805750022</v>
      </c>
    </row>
    <row r="16" spans="1:10">
      <c r="A16" s="36" t="s">
        <v>1501</v>
      </c>
      <c r="B16" s="4" t="s">
        <v>620</v>
      </c>
      <c r="C16" s="4" t="s">
        <v>1973</v>
      </c>
      <c r="D16" s="124">
        <v>73.521518108048369</v>
      </c>
      <c r="E16" s="14">
        <f t="shared" si="0"/>
        <v>73.521518108048369</v>
      </c>
      <c r="F16" s="4">
        <v>1.65</v>
      </c>
      <c r="G16" s="4">
        <v>15</v>
      </c>
      <c r="H16" s="4">
        <v>30</v>
      </c>
      <c r="I16" s="4">
        <v>1440</v>
      </c>
      <c r="J16" s="37">
        <v>829805750039</v>
      </c>
    </row>
    <row r="17" spans="1:10" ht="15" thickBot="1">
      <c r="A17" s="38" t="s">
        <v>1502</v>
      </c>
      <c r="B17" s="39" t="s">
        <v>621</v>
      </c>
      <c r="C17" s="39" t="s">
        <v>1973</v>
      </c>
      <c r="D17" s="125">
        <v>84.46212623535726</v>
      </c>
      <c r="E17" s="41">
        <f t="shared" si="0"/>
        <v>84.46212623535726</v>
      </c>
      <c r="F17" s="39">
        <v>2.6840000000000002</v>
      </c>
      <c r="G17" s="39">
        <v>9</v>
      </c>
      <c r="H17" s="39">
        <v>18</v>
      </c>
      <c r="I17" s="39">
        <v>864</v>
      </c>
      <c r="J17" s="42">
        <v>829805750046</v>
      </c>
    </row>
    <row r="18" spans="1:10" ht="15" thickTop="1">
      <c r="A18" s="33" t="s">
        <v>1503</v>
      </c>
      <c r="B18" s="20" t="s">
        <v>618</v>
      </c>
      <c r="C18" s="20" t="s">
        <v>1799</v>
      </c>
      <c r="D18" s="123">
        <v>28.554829339143065</v>
      </c>
      <c r="E18" s="34">
        <f t="shared" si="0"/>
        <v>28.554829339143065</v>
      </c>
      <c r="F18" s="20">
        <v>1.254</v>
      </c>
      <c r="G18" s="20">
        <v>26</v>
      </c>
      <c r="H18" s="20">
        <v>52</v>
      </c>
      <c r="I18" s="20">
        <v>2496</v>
      </c>
      <c r="J18" s="35">
        <v>829805750367</v>
      </c>
    </row>
    <row r="19" spans="1:10">
      <c r="A19" s="36" t="s">
        <v>1504</v>
      </c>
      <c r="B19" s="4" t="s">
        <v>619</v>
      </c>
      <c r="C19" s="4" t="s">
        <v>1799</v>
      </c>
      <c r="D19" s="124">
        <v>53.582141391178062</v>
      </c>
      <c r="E19" s="14">
        <f t="shared" si="0"/>
        <v>53.582141391178062</v>
      </c>
      <c r="F19" s="4">
        <v>1.9139999999999999</v>
      </c>
      <c r="G19" s="4">
        <v>29</v>
      </c>
      <c r="H19" s="4">
        <v>29</v>
      </c>
      <c r="I19" s="4">
        <v>1392</v>
      </c>
      <c r="J19" s="37">
        <v>829805750473</v>
      </c>
    </row>
    <row r="20" spans="1:10">
      <c r="A20" s="36" t="s">
        <v>1505</v>
      </c>
      <c r="B20" s="4" t="s">
        <v>620</v>
      </c>
      <c r="C20" s="4" t="s">
        <v>1799</v>
      </c>
      <c r="D20" s="124">
        <v>69.069495753212706</v>
      </c>
      <c r="E20" s="14">
        <f t="shared" si="0"/>
        <v>69.069495753212706</v>
      </c>
      <c r="F20" s="4">
        <v>2.5476000000000001</v>
      </c>
      <c r="G20" s="4">
        <v>11</v>
      </c>
      <c r="H20" s="4">
        <v>22</v>
      </c>
      <c r="I20" s="4">
        <v>1056</v>
      </c>
      <c r="J20" s="37">
        <v>829805750657</v>
      </c>
    </row>
    <row r="21" spans="1:10">
      <c r="A21" s="36" t="s">
        <v>1506</v>
      </c>
      <c r="B21" s="4" t="s">
        <v>621</v>
      </c>
      <c r="C21" s="4" t="s">
        <v>1799</v>
      </c>
      <c r="D21" s="124">
        <v>97.32878658709862</v>
      </c>
      <c r="E21" s="14">
        <f t="shared" si="0"/>
        <v>97.32878658709862</v>
      </c>
      <c r="F21" s="4">
        <v>3.9489999999999998</v>
      </c>
      <c r="G21" s="4">
        <v>6</v>
      </c>
      <c r="H21" s="4">
        <v>12</v>
      </c>
      <c r="I21" s="4">
        <v>576</v>
      </c>
      <c r="J21" s="37">
        <v>829805750800</v>
      </c>
    </row>
    <row r="22" spans="1:10" ht="15" thickBot="1">
      <c r="A22" s="38" t="s">
        <v>1507</v>
      </c>
      <c r="B22" s="39" t="s">
        <v>622</v>
      </c>
      <c r="C22" s="39" t="s">
        <v>1799</v>
      </c>
      <c r="D22" s="125">
        <v>257.44371822803191</v>
      </c>
      <c r="E22" s="41">
        <f t="shared" si="0"/>
        <v>257.44371822803191</v>
      </c>
      <c r="F22" s="39">
        <v>6.38</v>
      </c>
      <c r="G22" s="39">
        <v>3</v>
      </c>
      <c r="H22" s="39">
        <v>6</v>
      </c>
      <c r="I22" s="39">
        <v>288</v>
      </c>
      <c r="J22" s="42">
        <v>829805750824</v>
      </c>
    </row>
    <row r="23" spans="1:10" ht="15" thickTop="1">
      <c r="A23" s="33" t="s">
        <v>1508</v>
      </c>
      <c r="B23" s="20" t="s">
        <v>688</v>
      </c>
      <c r="C23" s="20" t="s">
        <v>564</v>
      </c>
      <c r="D23" s="123">
        <v>16.601307189542485</v>
      </c>
      <c r="E23" s="34">
        <f t="shared" si="0"/>
        <v>16.601307189542485</v>
      </c>
      <c r="F23" s="20">
        <v>0.61599999999999999</v>
      </c>
      <c r="G23" s="20">
        <v>50</v>
      </c>
      <c r="H23" s="20">
        <v>100</v>
      </c>
      <c r="I23" s="20">
        <v>4800</v>
      </c>
      <c r="J23" s="35">
        <v>829805750244</v>
      </c>
    </row>
    <row r="24" spans="1:10" ht="15" thickBot="1">
      <c r="A24" s="38" t="s">
        <v>1509</v>
      </c>
      <c r="B24" s="39" t="s">
        <v>689</v>
      </c>
      <c r="C24" s="39" t="s">
        <v>564</v>
      </c>
      <c r="D24" s="125">
        <v>21.56862745098039</v>
      </c>
      <c r="E24" s="41">
        <f t="shared" si="0"/>
        <v>21.56862745098039</v>
      </c>
      <c r="F24" s="39">
        <v>0.68420000000000003</v>
      </c>
      <c r="G24" s="39">
        <v>50</v>
      </c>
      <c r="H24" s="39">
        <v>100</v>
      </c>
      <c r="I24" s="39">
        <v>4800</v>
      </c>
      <c r="J24" s="42">
        <v>829805750251</v>
      </c>
    </row>
    <row r="25" spans="1:10" ht="15" thickTop="1">
      <c r="A25" s="33" t="s">
        <v>1510</v>
      </c>
      <c r="B25" s="20" t="s">
        <v>688</v>
      </c>
      <c r="C25" s="20" t="s">
        <v>1972</v>
      </c>
      <c r="D25" s="123">
        <v>21.376022228537146</v>
      </c>
      <c r="E25" s="34">
        <f t="shared" si="0"/>
        <v>21.376022228537146</v>
      </c>
      <c r="F25" s="20">
        <v>0.68200000000000005</v>
      </c>
      <c r="G25" s="20">
        <v>50</v>
      </c>
      <c r="H25" s="20">
        <v>100</v>
      </c>
      <c r="I25" s="20">
        <v>4800</v>
      </c>
      <c r="J25" s="35">
        <v>829805750107</v>
      </c>
    </row>
    <row r="26" spans="1:10">
      <c r="A26" s="36" t="s">
        <v>1511</v>
      </c>
      <c r="B26" s="4" t="s">
        <v>689</v>
      </c>
      <c r="C26" s="4" t="s">
        <v>1971</v>
      </c>
      <c r="D26" s="124">
        <v>31.79564901645038</v>
      </c>
      <c r="E26" s="14">
        <f t="shared" si="0"/>
        <v>31.79564901645038</v>
      </c>
      <c r="F26" s="4">
        <v>0.77</v>
      </c>
      <c r="G26" s="4">
        <v>40</v>
      </c>
      <c r="H26" s="4">
        <v>80</v>
      </c>
      <c r="I26" s="4">
        <v>3840</v>
      </c>
      <c r="J26" s="37">
        <v>829805750114</v>
      </c>
    </row>
    <row r="27" spans="1:10">
      <c r="A27" s="36" t="s">
        <v>1512</v>
      </c>
      <c r="B27" s="4" t="s">
        <v>690</v>
      </c>
      <c r="C27" s="4" t="s">
        <v>1972</v>
      </c>
      <c r="D27" s="124">
        <v>39.799816867165546</v>
      </c>
      <c r="E27" s="14">
        <f t="shared" si="0"/>
        <v>39.799816867165546</v>
      </c>
      <c r="F27" s="4">
        <v>0.96799999999999997</v>
      </c>
      <c r="G27" s="4">
        <v>35</v>
      </c>
      <c r="H27" s="4">
        <v>70</v>
      </c>
      <c r="I27" s="4">
        <v>3360</v>
      </c>
      <c r="J27" s="37">
        <v>829805750121</v>
      </c>
    </row>
    <row r="28" spans="1:10">
      <c r="A28" s="36" t="s">
        <v>1513</v>
      </c>
      <c r="B28" s="4" t="s">
        <v>691</v>
      </c>
      <c r="C28" s="4" t="s">
        <v>1971</v>
      </c>
      <c r="D28" s="124">
        <v>39.799816867165546</v>
      </c>
      <c r="E28" s="14">
        <f t="shared" si="0"/>
        <v>39.799816867165546</v>
      </c>
      <c r="F28" s="4">
        <v>1.0780000000000001</v>
      </c>
      <c r="G28" s="4">
        <v>55</v>
      </c>
      <c r="H28" s="4">
        <v>55</v>
      </c>
      <c r="I28" s="4">
        <v>2640</v>
      </c>
      <c r="J28" s="37">
        <v>829805750138</v>
      </c>
    </row>
    <row r="29" spans="1:10">
      <c r="A29" s="36" t="s">
        <v>1514</v>
      </c>
      <c r="B29" s="4" t="s">
        <v>692</v>
      </c>
      <c r="C29" s="4" t="s">
        <v>1972</v>
      </c>
      <c r="D29" s="124">
        <v>39.799816867165546</v>
      </c>
      <c r="E29" s="14">
        <f t="shared" si="0"/>
        <v>39.799816867165546</v>
      </c>
      <c r="F29" s="4">
        <v>1.1879999999999999</v>
      </c>
      <c r="G29" s="4">
        <v>45</v>
      </c>
      <c r="H29" s="4">
        <v>45</v>
      </c>
      <c r="I29" s="4">
        <v>2160</v>
      </c>
      <c r="J29" s="37">
        <v>829805750145</v>
      </c>
    </row>
    <row r="30" spans="1:10">
      <c r="A30" s="36" t="s">
        <v>1515</v>
      </c>
      <c r="B30" s="4" t="s">
        <v>693</v>
      </c>
      <c r="C30" s="4" t="s">
        <v>1971</v>
      </c>
      <c r="D30" s="124">
        <v>56.202835401471376</v>
      </c>
      <c r="E30" s="14">
        <f t="shared" si="0"/>
        <v>56.202835401471376</v>
      </c>
      <c r="F30" s="4">
        <v>1.1659999999999999</v>
      </c>
      <c r="G30" s="4">
        <v>25</v>
      </c>
      <c r="H30" s="4">
        <v>50</v>
      </c>
      <c r="I30" s="4">
        <v>2400</v>
      </c>
      <c r="J30" s="37">
        <v>829805750152</v>
      </c>
    </row>
    <row r="31" spans="1:10">
      <c r="A31" s="36" t="s">
        <v>1516</v>
      </c>
      <c r="B31" s="4" t="s">
        <v>694</v>
      </c>
      <c r="C31" s="4" t="s">
        <v>1972</v>
      </c>
      <c r="D31" s="124">
        <v>56.202835401471376</v>
      </c>
      <c r="E31" s="14">
        <f t="shared" si="0"/>
        <v>56.202835401471376</v>
      </c>
      <c r="F31" s="4">
        <v>1.298</v>
      </c>
      <c r="G31" s="4">
        <v>20</v>
      </c>
      <c r="H31" s="4">
        <v>40</v>
      </c>
      <c r="I31" s="4">
        <v>1920</v>
      </c>
      <c r="J31" s="37">
        <v>829805750169</v>
      </c>
    </row>
    <row r="32" spans="1:10">
      <c r="A32" s="36" t="s">
        <v>1517</v>
      </c>
      <c r="B32" s="4" t="s">
        <v>695</v>
      </c>
      <c r="C32" s="4" t="s">
        <v>1971</v>
      </c>
      <c r="D32" s="124">
        <v>56.202835401471376</v>
      </c>
      <c r="E32" s="14">
        <f t="shared" si="0"/>
        <v>56.202835401471376</v>
      </c>
      <c r="F32" s="4">
        <v>1.43</v>
      </c>
      <c r="G32" s="4">
        <v>18</v>
      </c>
      <c r="H32" s="4">
        <v>36</v>
      </c>
      <c r="I32" s="4">
        <v>1728</v>
      </c>
      <c r="J32" s="37">
        <v>829805750176</v>
      </c>
    </row>
    <row r="33" spans="1:10">
      <c r="A33" s="36" t="s">
        <v>1518</v>
      </c>
      <c r="B33" s="4" t="s">
        <v>696</v>
      </c>
      <c r="C33" s="4" t="s">
        <v>1972</v>
      </c>
      <c r="D33" s="124">
        <v>56.202835401471376</v>
      </c>
      <c r="E33" s="14">
        <f t="shared" si="0"/>
        <v>56.202835401471376</v>
      </c>
      <c r="F33" s="4">
        <v>1.6192</v>
      </c>
      <c r="G33" s="4">
        <v>14</v>
      </c>
      <c r="H33" s="4">
        <v>28</v>
      </c>
      <c r="I33" s="4">
        <v>1344</v>
      </c>
      <c r="J33" s="37">
        <v>829805750183</v>
      </c>
    </row>
    <row r="34" spans="1:10">
      <c r="A34" s="36" t="s">
        <v>1519</v>
      </c>
      <c r="B34" s="4" t="s">
        <v>697</v>
      </c>
      <c r="C34" s="4" t="s">
        <v>1971</v>
      </c>
      <c r="D34" s="124">
        <v>80.515297906602243</v>
      </c>
      <c r="E34" s="14">
        <f t="shared" si="0"/>
        <v>80.515297906602243</v>
      </c>
      <c r="F34" s="4">
        <v>1.716</v>
      </c>
      <c r="G34" s="4">
        <v>16</v>
      </c>
      <c r="H34" s="4">
        <v>32</v>
      </c>
      <c r="I34" s="4">
        <v>1536</v>
      </c>
      <c r="J34" s="37">
        <v>829805750190</v>
      </c>
    </row>
    <row r="35" spans="1:10">
      <c r="A35" s="36" t="s">
        <v>1520</v>
      </c>
      <c r="B35" s="4" t="s">
        <v>698</v>
      </c>
      <c r="C35" s="4" t="s">
        <v>1972</v>
      </c>
      <c r="D35" s="124">
        <v>80.515297906602243</v>
      </c>
      <c r="E35" s="14">
        <f t="shared" si="0"/>
        <v>80.515297906602243</v>
      </c>
      <c r="F35" s="4">
        <v>1.8480000000000001</v>
      </c>
      <c r="G35" s="4">
        <v>16</v>
      </c>
      <c r="H35" s="4">
        <v>32</v>
      </c>
      <c r="I35" s="4">
        <v>1536</v>
      </c>
      <c r="J35" s="37">
        <v>829805750206</v>
      </c>
    </row>
    <row r="36" spans="1:10">
      <c r="A36" s="36" t="s">
        <v>1521</v>
      </c>
      <c r="B36" s="4" t="s">
        <v>699</v>
      </c>
      <c r="C36" s="4" t="s">
        <v>1971</v>
      </c>
      <c r="D36" s="124">
        <v>80.515297906602243</v>
      </c>
      <c r="E36" s="14">
        <f t="shared" si="0"/>
        <v>80.515297906602243</v>
      </c>
      <c r="F36" s="4">
        <v>2.0019999999999998</v>
      </c>
      <c r="G36" s="4">
        <v>13</v>
      </c>
      <c r="H36" s="4">
        <v>26</v>
      </c>
      <c r="I36" s="4">
        <v>1248</v>
      </c>
      <c r="J36" s="37">
        <v>829805750213</v>
      </c>
    </row>
    <row r="37" spans="1:10">
      <c r="A37" s="36" t="s">
        <v>1522</v>
      </c>
      <c r="B37" s="4" t="s">
        <v>700</v>
      </c>
      <c r="C37" s="4" t="s">
        <v>1972</v>
      </c>
      <c r="D37" s="124">
        <v>80.515297906602243</v>
      </c>
      <c r="E37" s="14">
        <f t="shared" si="0"/>
        <v>80.515297906602243</v>
      </c>
      <c r="F37" s="4">
        <v>2.31</v>
      </c>
      <c r="G37" s="4">
        <v>11</v>
      </c>
      <c r="H37" s="4">
        <v>22</v>
      </c>
      <c r="I37" s="4">
        <v>1056</v>
      </c>
      <c r="J37" s="37">
        <v>829805750220</v>
      </c>
    </row>
    <row r="38" spans="1:10" ht="15" thickBot="1">
      <c r="A38" s="38" t="s">
        <v>1523</v>
      </c>
      <c r="B38" s="39" t="s">
        <v>701</v>
      </c>
      <c r="C38" s="39" t="s">
        <v>1971</v>
      </c>
      <c r="D38" s="125">
        <v>80.515297906602243</v>
      </c>
      <c r="E38" s="41">
        <f t="shared" si="0"/>
        <v>80.515297906602243</v>
      </c>
      <c r="F38" s="39">
        <v>2.5299999999999998</v>
      </c>
      <c r="G38" s="39">
        <v>9</v>
      </c>
      <c r="H38" s="39">
        <v>18</v>
      </c>
      <c r="I38" s="39">
        <v>864</v>
      </c>
      <c r="J38" s="42">
        <v>829805750237</v>
      </c>
    </row>
    <row r="39" spans="1:10" ht="15" thickTop="1">
      <c r="A39" s="33" t="s">
        <v>1524</v>
      </c>
      <c r="B39" s="20" t="s">
        <v>616</v>
      </c>
      <c r="C39" s="20" t="s">
        <v>1800</v>
      </c>
      <c r="D39" s="123">
        <v>6.6780335322534823</v>
      </c>
      <c r="E39" s="34">
        <f t="shared" si="0"/>
        <v>6.6780335322534823</v>
      </c>
      <c r="F39" s="20">
        <v>9.9000000000000005E-2</v>
      </c>
      <c r="G39" s="20">
        <v>400</v>
      </c>
      <c r="H39" s="20">
        <v>800</v>
      </c>
      <c r="I39" s="20">
        <v>38400</v>
      </c>
      <c r="J39" s="35">
        <v>829805750268</v>
      </c>
    </row>
    <row r="40" spans="1:10">
      <c r="A40" s="36" t="s">
        <v>1525</v>
      </c>
      <c r="B40" s="4" t="s">
        <v>617</v>
      </c>
      <c r="C40" s="4" t="s">
        <v>1800</v>
      </c>
      <c r="D40" s="124">
        <v>9.4250260490669682</v>
      </c>
      <c r="E40" s="14">
        <f t="shared" si="0"/>
        <v>9.4250260490669682</v>
      </c>
      <c r="F40" s="4">
        <v>0.17599999999999999</v>
      </c>
      <c r="G40" s="4">
        <v>200</v>
      </c>
      <c r="H40" s="4">
        <v>400</v>
      </c>
      <c r="I40" s="4">
        <v>19200</v>
      </c>
      <c r="J40" s="37">
        <v>829805750275</v>
      </c>
    </row>
    <row r="41" spans="1:10">
      <c r="A41" s="36" t="s">
        <v>1526</v>
      </c>
      <c r="B41" s="4" t="s">
        <v>618</v>
      </c>
      <c r="C41" s="4" t="s">
        <v>1800</v>
      </c>
      <c r="D41" s="124">
        <v>10.135455148242871</v>
      </c>
      <c r="E41" s="14">
        <f t="shared" ref="E41:E72" si="1">SUM(D41*CITF)</f>
        <v>10.135455148242871</v>
      </c>
      <c r="F41" s="4">
        <v>0.28599999999999998</v>
      </c>
      <c r="G41" s="4">
        <v>120</v>
      </c>
      <c r="H41" s="4">
        <v>240</v>
      </c>
      <c r="I41" s="4">
        <v>11520</v>
      </c>
      <c r="J41" s="37">
        <v>829805750282</v>
      </c>
    </row>
    <row r="42" spans="1:10">
      <c r="A42" s="36" t="s">
        <v>1527</v>
      </c>
      <c r="B42" s="4" t="s">
        <v>619</v>
      </c>
      <c r="C42" s="4" t="s">
        <v>1800</v>
      </c>
      <c r="D42" s="124">
        <v>19.544693883994825</v>
      </c>
      <c r="E42" s="14">
        <f t="shared" si="1"/>
        <v>19.544693883994825</v>
      </c>
      <c r="F42" s="4">
        <v>0.46200000000000002</v>
      </c>
      <c r="G42" s="4">
        <v>70</v>
      </c>
      <c r="H42" s="4">
        <v>140</v>
      </c>
      <c r="I42" s="4">
        <v>6720</v>
      </c>
      <c r="J42" s="37">
        <v>829805750299</v>
      </c>
    </row>
    <row r="43" spans="1:10">
      <c r="A43" s="36" t="s">
        <v>1528</v>
      </c>
      <c r="B43" s="4" t="s">
        <v>620</v>
      </c>
      <c r="C43" s="4" t="s">
        <v>1800</v>
      </c>
      <c r="D43" s="124">
        <v>27.454137854819866</v>
      </c>
      <c r="E43" s="14">
        <f t="shared" si="1"/>
        <v>27.454137854819866</v>
      </c>
      <c r="F43" s="4">
        <v>0.63800000000000001</v>
      </c>
      <c r="G43" s="4">
        <v>50</v>
      </c>
      <c r="H43" s="4">
        <v>100</v>
      </c>
      <c r="I43" s="4">
        <v>4800</v>
      </c>
      <c r="J43" s="37">
        <v>829805750305</v>
      </c>
    </row>
    <row r="44" spans="1:10" ht="15" thickBot="1">
      <c r="A44" s="38" t="s">
        <v>1529</v>
      </c>
      <c r="B44" s="39" t="s">
        <v>621</v>
      </c>
      <c r="C44" s="39" t="s">
        <v>1800</v>
      </c>
      <c r="D44" s="125">
        <v>32.821824381926682</v>
      </c>
      <c r="E44" s="41">
        <f t="shared" si="1"/>
        <v>32.821824381926682</v>
      </c>
      <c r="F44" s="39">
        <v>1.0780000000000001</v>
      </c>
      <c r="G44" s="39">
        <v>30</v>
      </c>
      <c r="H44" s="39">
        <v>60</v>
      </c>
      <c r="I44" s="39">
        <v>2880</v>
      </c>
      <c r="J44" s="42">
        <v>829805750312</v>
      </c>
    </row>
    <row r="45" spans="1:10" ht="15" thickTop="1">
      <c r="A45" s="33" t="s">
        <v>1530</v>
      </c>
      <c r="B45" s="20" t="s">
        <v>618</v>
      </c>
      <c r="C45" s="20" t="s">
        <v>488</v>
      </c>
      <c r="D45" s="123">
        <v>57.11849957374254</v>
      </c>
      <c r="E45" s="34">
        <f t="shared" si="1"/>
        <v>57.11849957374254</v>
      </c>
      <c r="F45" s="20">
        <v>1.595</v>
      </c>
      <c r="G45" s="20">
        <v>21</v>
      </c>
      <c r="H45" s="20">
        <v>42</v>
      </c>
      <c r="I45" s="20">
        <v>2016</v>
      </c>
      <c r="J45" s="35">
        <v>829805750831</v>
      </c>
    </row>
    <row r="46" spans="1:10">
      <c r="A46" s="36" t="s">
        <v>1531</v>
      </c>
      <c r="B46" s="4" t="s">
        <v>619</v>
      </c>
      <c r="C46" s="4" t="s">
        <v>488</v>
      </c>
      <c r="D46" s="124">
        <v>89.940323955669214</v>
      </c>
      <c r="E46" s="14">
        <f t="shared" si="1"/>
        <v>89.940323955669214</v>
      </c>
      <c r="F46" s="4">
        <v>2.64</v>
      </c>
      <c r="G46" s="4">
        <v>11</v>
      </c>
      <c r="H46" s="4">
        <v>22</v>
      </c>
      <c r="I46" s="4">
        <v>1056</v>
      </c>
      <c r="J46" s="37">
        <v>829805750855</v>
      </c>
    </row>
    <row r="47" spans="1:10">
      <c r="A47" s="36" t="s">
        <v>1532</v>
      </c>
      <c r="B47" s="4" t="s">
        <v>620</v>
      </c>
      <c r="C47" s="4" t="s">
        <v>488</v>
      </c>
      <c r="D47" s="124">
        <v>112.92665214233841</v>
      </c>
      <c r="E47" s="14">
        <f t="shared" si="1"/>
        <v>112.92665214233841</v>
      </c>
      <c r="F47" s="4">
        <v>2.0992000000000002</v>
      </c>
      <c r="G47" s="4">
        <v>17</v>
      </c>
      <c r="H47" s="4">
        <v>17</v>
      </c>
      <c r="I47" s="4">
        <v>816</v>
      </c>
      <c r="J47" s="37">
        <v>829805750879</v>
      </c>
    </row>
    <row r="48" spans="1:10">
      <c r="A48" s="36" t="s">
        <v>1533</v>
      </c>
      <c r="B48" s="4" t="s">
        <v>621</v>
      </c>
      <c r="C48" s="4" t="s">
        <v>488</v>
      </c>
      <c r="D48" s="124">
        <v>193.74190900192608</v>
      </c>
      <c r="E48" s="14">
        <f t="shared" si="1"/>
        <v>193.74190900192608</v>
      </c>
      <c r="F48" s="4">
        <v>4.7960000000000003</v>
      </c>
      <c r="G48" s="4">
        <v>6</v>
      </c>
      <c r="H48" s="4">
        <v>12</v>
      </c>
      <c r="I48" s="4">
        <v>576</v>
      </c>
      <c r="J48" s="37">
        <v>829805750893</v>
      </c>
    </row>
    <row r="49" spans="1:10">
      <c r="A49" s="36" t="s">
        <v>1534</v>
      </c>
      <c r="B49" s="4" t="s">
        <v>692</v>
      </c>
      <c r="C49" s="4" t="s">
        <v>488</v>
      </c>
      <c r="D49" s="124">
        <v>181.69618894256573</v>
      </c>
      <c r="E49" s="14">
        <f t="shared" si="1"/>
        <v>181.69618894256573</v>
      </c>
      <c r="F49" s="4">
        <v>1.8919999999999999</v>
      </c>
      <c r="G49" s="4">
        <v>14</v>
      </c>
      <c r="H49" s="4">
        <v>28</v>
      </c>
      <c r="I49" s="4">
        <v>1344</v>
      </c>
      <c r="J49" s="37">
        <v>829805750848</v>
      </c>
    </row>
    <row r="50" spans="1:10">
      <c r="A50" s="36" t="s">
        <v>1535</v>
      </c>
      <c r="B50" s="4" t="s">
        <v>695</v>
      </c>
      <c r="C50" s="4" t="s">
        <v>488</v>
      </c>
      <c r="D50" s="124">
        <v>216.8387483818004</v>
      </c>
      <c r="E50" s="14">
        <f t="shared" si="1"/>
        <v>216.8387483818004</v>
      </c>
      <c r="F50" s="4">
        <v>2.266</v>
      </c>
      <c r="G50" s="4">
        <v>11</v>
      </c>
      <c r="H50" s="4">
        <v>22</v>
      </c>
      <c r="I50" s="4">
        <v>1056</v>
      </c>
      <c r="J50" s="37">
        <v>829805750862</v>
      </c>
    </row>
    <row r="51" spans="1:10" ht="15" thickBot="1">
      <c r="A51" s="38" t="s">
        <v>1536</v>
      </c>
      <c r="B51" s="39" t="s">
        <v>1583</v>
      </c>
      <c r="C51" s="39" t="s">
        <v>488</v>
      </c>
      <c r="D51" s="125">
        <v>314.16753496889896</v>
      </c>
      <c r="E51" s="41">
        <f t="shared" si="1"/>
        <v>314.16753496889896</v>
      </c>
      <c r="F51" s="39">
        <v>3.1680000000000001</v>
      </c>
      <c r="G51" s="39">
        <v>8</v>
      </c>
      <c r="H51" s="39">
        <v>16</v>
      </c>
      <c r="I51" s="39">
        <v>768</v>
      </c>
      <c r="J51" s="42">
        <v>829805750886</v>
      </c>
    </row>
    <row r="52" spans="1:10" ht="15" thickTop="1">
      <c r="A52" s="33" t="s">
        <v>1537</v>
      </c>
      <c r="B52" s="20" t="s">
        <v>637</v>
      </c>
      <c r="C52" s="20" t="s">
        <v>462</v>
      </c>
      <c r="D52" s="123">
        <v>30.990496037384354</v>
      </c>
      <c r="E52" s="34">
        <f t="shared" si="1"/>
        <v>30.990496037384354</v>
      </c>
      <c r="F52" s="20">
        <v>0.95699999999999996</v>
      </c>
      <c r="G52" s="20">
        <v>28</v>
      </c>
      <c r="H52" s="20">
        <v>56</v>
      </c>
      <c r="I52" s="20">
        <v>2688</v>
      </c>
      <c r="J52" s="35">
        <v>829805750343</v>
      </c>
    </row>
    <row r="53" spans="1:10">
      <c r="A53" s="36" t="s">
        <v>1538</v>
      </c>
      <c r="B53" s="4" t="s">
        <v>638</v>
      </c>
      <c r="C53" s="4" t="s">
        <v>462</v>
      </c>
      <c r="D53" s="124">
        <v>36.452906444381291</v>
      </c>
      <c r="E53" s="14">
        <f t="shared" si="1"/>
        <v>36.452906444381291</v>
      </c>
      <c r="F53" s="4">
        <v>1.0780000000000001</v>
      </c>
      <c r="G53" s="4">
        <v>28</v>
      </c>
      <c r="H53" s="4">
        <v>56</v>
      </c>
      <c r="I53" s="4">
        <v>2688</v>
      </c>
      <c r="J53" s="37">
        <v>829805750350</v>
      </c>
    </row>
    <row r="54" spans="1:10">
      <c r="A54" s="36" t="s">
        <v>1539</v>
      </c>
      <c r="B54" s="4" t="s">
        <v>633</v>
      </c>
      <c r="C54" s="4" t="s">
        <v>462</v>
      </c>
      <c r="D54" s="124">
        <v>36.452906444381291</v>
      </c>
      <c r="E54" s="14">
        <f t="shared" si="1"/>
        <v>36.452906444381291</v>
      </c>
      <c r="F54" s="4">
        <v>1.0626</v>
      </c>
      <c r="G54" s="4">
        <v>28</v>
      </c>
      <c r="H54" s="4">
        <v>56</v>
      </c>
      <c r="I54" s="4">
        <v>2688</v>
      </c>
      <c r="J54" s="37">
        <v>829805750329</v>
      </c>
    </row>
    <row r="55" spans="1:10">
      <c r="A55" s="36" t="s">
        <v>1540</v>
      </c>
      <c r="B55" s="4" t="s">
        <v>636</v>
      </c>
      <c r="C55" s="4" t="s">
        <v>462</v>
      </c>
      <c r="D55" s="124">
        <v>36.452906444381291</v>
      </c>
      <c r="E55" s="14">
        <f t="shared" si="1"/>
        <v>36.452906444381291</v>
      </c>
      <c r="F55" s="4">
        <v>1.1000000000000001</v>
      </c>
      <c r="G55" s="4">
        <v>28</v>
      </c>
      <c r="H55" s="4">
        <v>56</v>
      </c>
      <c r="I55" s="4">
        <v>2688</v>
      </c>
      <c r="J55" s="37">
        <v>829805750336</v>
      </c>
    </row>
    <row r="56" spans="1:10">
      <c r="A56" s="36" t="s">
        <v>1541</v>
      </c>
      <c r="B56" s="4" t="s">
        <v>1965</v>
      </c>
      <c r="C56" s="4" t="s">
        <v>462</v>
      </c>
      <c r="D56" s="124">
        <v>55.192447349310093</v>
      </c>
      <c r="E56" s="14">
        <f t="shared" si="1"/>
        <v>55.192447349310093</v>
      </c>
      <c r="F56" s="4">
        <v>1.452</v>
      </c>
      <c r="G56" s="4">
        <v>21</v>
      </c>
      <c r="H56" s="4">
        <v>42</v>
      </c>
      <c r="I56" s="4">
        <v>2016</v>
      </c>
      <c r="J56" s="37">
        <v>829805750374</v>
      </c>
    </row>
    <row r="57" spans="1:10">
      <c r="A57" s="36" t="s">
        <v>1542</v>
      </c>
      <c r="B57" s="4" t="s">
        <v>1966</v>
      </c>
      <c r="C57" s="4" t="s">
        <v>462</v>
      </c>
      <c r="D57" s="124">
        <v>61.681033121783337</v>
      </c>
      <c r="E57" s="14">
        <f t="shared" si="1"/>
        <v>61.681033121783337</v>
      </c>
      <c r="F57" s="4">
        <v>1.716</v>
      </c>
      <c r="G57" s="4">
        <v>17</v>
      </c>
      <c r="H57" s="4">
        <v>34</v>
      </c>
      <c r="I57" s="4">
        <v>1632</v>
      </c>
      <c r="J57" s="37">
        <v>829805750381</v>
      </c>
    </row>
    <row r="58" spans="1:10">
      <c r="A58" s="36" t="s">
        <v>1543</v>
      </c>
      <c r="B58" s="4" t="s">
        <v>643</v>
      </c>
      <c r="C58" s="4" t="s">
        <v>462</v>
      </c>
      <c r="D58" s="124">
        <v>53.582141391178048</v>
      </c>
      <c r="E58" s="14">
        <f t="shared" si="1"/>
        <v>53.582141391178048</v>
      </c>
      <c r="F58" s="4">
        <v>1.1879999999999999</v>
      </c>
      <c r="G58" s="4">
        <v>25</v>
      </c>
      <c r="H58" s="4">
        <v>50</v>
      </c>
      <c r="I58" s="4">
        <v>2400</v>
      </c>
      <c r="J58" s="37">
        <v>829805750398</v>
      </c>
    </row>
    <row r="59" spans="1:10">
      <c r="A59" s="36" t="s">
        <v>1544</v>
      </c>
      <c r="B59" s="4" t="s">
        <v>644</v>
      </c>
      <c r="C59" s="4" t="s">
        <v>462</v>
      </c>
      <c r="D59" s="124">
        <v>53.582141391178048</v>
      </c>
      <c r="E59" s="14">
        <f t="shared" si="1"/>
        <v>53.582141391178048</v>
      </c>
      <c r="F59" s="4">
        <v>1.3464</v>
      </c>
      <c r="G59" s="4">
        <v>45</v>
      </c>
      <c r="H59" s="4">
        <v>45</v>
      </c>
      <c r="I59" s="4">
        <v>2160</v>
      </c>
      <c r="J59" s="37">
        <v>829805750404</v>
      </c>
    </row>
    <row r="60" spans="1:10">
      <c r="A60" s="36" t="s">
        <v>1545</v>
      </c>
      <c r="B60" s="4" t="s">
        <v>645</v>
      </c>
      <c r="C60" s="4" t="s">
        <v>462</v>
      </c>
      <c r="D60" s="124">
        <v>52.555966025701743</v>
      </c>
      <c r="E60" s="14">
        <f t="shared" si="1"/>
        <v>52.555966025701743</v>
      </c>
      <c r="F60" s="4">
        <v>1.452</v>
      </c>
      <c r="G60" s="4">
        <v>19</v>
      </c>
      <c r="H60" s="4">
        <v>38</v>
      </c>
      <c r="I60" s="4">
        <v>1824</v>
      </c>
      <c r="J60" s="37">
        <v>829805750411</v>
      </c>
    </row>
    <row r="61" spans="1:10">
      <c r="A61" s="36" t="s">
        <v>1546</v>
      </c>
      <c r="B61" s="4" t="s">
        <v>1898</v>
      </c>
      <c r="C61" s="4" t="s">
        <v>462</v>
      </c>
      <c r="D61" s="124">
        <v>52.555966025701743</v>
      </c>
      <c r="E61" s="14">
        <f t="shared" si="1"/>
        <v>52.555966025701743</v>
      </c>
      <c r="F61" s="4">
        <v>1.782</v>
      </c>
      <c r="G61" s="4">
        <v>33</v>
      </c>
      <c r="H61" s="4">
        <v>33</v>
      </c>
      <c r="I61" s="4">
        <v>1584</v>
      </c>
      <c r="J61" s="37">
        <v>829805750428</v>
      </c>
    </row>
    <row r="62" spans="1:10">
      <c r="A62" s="36" t="s">
        <v>1547</v>
      </c>
      <c r="B62" s="4" t="s">
        <v>1899</v>
      </c>
      <c r="C62" s="4" t="s">
        <v>462</v>
      </c>
      <c r="D62" s="124">
        <v>75.447570332480808</v>
      </c>
      <c r="E62" s="14">
        <f t="shared" si="1"/>
        <v>75.447570332480808</v>
      </c>
      <c r="F62" s="4">
        <v>1.9316</v>
      </c>
      <c r="G62" s="4">
        <v>27</v>
      </c>
      <c r="H62" s="4">
        <v>27</v>
      </c>
      <c r="I62" s="4">
        <v>1296</v>
      </c>
      <c r="J62" s="37">
        <v>829805750435</v>
      </c>
    </row>
    <row r="63" spans="1:10">
      <c r="A63" s="36" t="s">
        <v>1548</v>
      </c>
      <c r="B63" s="4" t="s">
        <v>646</v>
      </c>
      <c r="C63" s="4" t="s">
        <v>462</v>
      </c>
      <c r="D63" s="124">
        <v>52.555966025701743</v>
      </c>
      <c r="E63" s="14">
        <f t="shared" si="1"/>
        <v>52.555966025701743</v>
      </c>
      <c r="F63" s="4">
        <v>1.3640000000000001</v>
      </c>
      <c r="G63" s="4">
        <v>20</v>
      </c>
      <c r="H63" s="4">
        <v>40</v>
      </c>
      <c r="I63" s="4">
        <v>1920</v>
      </c>
      <c r="J63" s="37">
        <v>829805750442</v>
      </c>
    </row>
    <row r="64" spans="1:10">
      <c r="A64" s="36" t="s">
        <v>1549</v>
      </c>
      <c r="B64" s="4" t="s">
        <v>647</v>
      </c>
      <c r="C64" s="4" t="s">
        <v>462</v>
      </c>
      <c r="D64" s="124">
        <v>53.582141391178048</v>
      </c>
      <c r="E64" s="14">
        <f t="shared" si="1"/>
        <v>53.582141391178048</v>
      </c>
      <c r="F64" s="4">
        <v>1.54</v>
      </c>
      <c r="G64" s="4">
        <v>19</v>
      </c>
      <c r="H64" s="4">
        <v>38</v>
      </c>
      <c r="I64" s="4">
        <v>1824</v>
      </c>
      <c r="J64" s="37">
        <v>829805750459</v>
      </c>
    </row>
    <row r="65" spans="1:10">
      <c r="A65" s="36" t="s">
        <v>1550</v>
      </c>
      <c r="B65" s="4" t="s">
        <v>648</v>
      </c>
      <c r="C65" s="4" t="s">
        <v>462</v>
      </c>
      <c r="D65" s="124">
        <v>52.555966025701743</v>
      </c>
      <c r="E65" s="14">
        <f t="shared" si="1"/>
        <v>52.555966025701743</v>
      </c>
      <c r="F65" s="4">
        <v>1.6279999999999999</v>
      </c>
      <c r="G65" s="4">
        <v>19</v>
      </c>
      <c r="H65" s="4">
        <v>38</v>
      </c>
      <c r="I65" s="4">
        <v>1824</v>
      </c>
      <c r="J65" s="37">
        <v>829805750466</v>
      </c>
    </row>
    <row r="66" spans="1:10">
      <c r="A66" s="36" t="s">
        <v>1551</v>
      </c>
      <c r="B66" s="4" t="s">
        <v>1900</v>
      </c>
      <c r="C66" s="4" t="s">
        <v>462</v>
      </c>
      <c r="D66" s="124">
        <v>90.145559028764481</v>
      </c>
      <c r="E66" s="14">
        <f t="shared" si="1"/>
        <v>90.145559028764481</v>
      </c>
      <c r="F66" s="4">
        <v>2.1120000000000001</v>
      </c>
      <c r="G66" s="4">
        <v>12</v>
      </c>
      <c r="H66" s="4">
        <v>24</v>
      </c>
      <c r="I66" s="4">
        <v>1152</v>
      </c>
      <c r="J66" s="37">
        <v>829805750480</v>
      </c>
    </row>
    <row r="67" spans="1:10">
      <c r="A67" s="36" t="s">
        <v>1552</v>
      </c>
      <c r="B67" s="4" t="s">
        <v>1901</v>
      </c>
      <c r="C67" s="4" t="s">
        <v>462</v>
      </c>
      <c r="D67" s="124">
        <v>94.897540336585493</v>
      </c>
      <c r="E67" s="14">
        <f t="shared" si="1"/>
        <v>94.897540336585493</v>
      </c>
      <c r="F67" s="4">
        <v>2.64</v>
      </c>
      <c r="G67" s="4">
        <v>10</v>
      </c>
      <c r="H67" s="4">
        <v>20</v>
      </c>
      <c r="I67" s="4">
        <v>960</v>
      </c>
      <c r="J67" s="37">
        <v>829805750497</v>
      </c>
    </row>
    <row r="68" spans="1:10">
      <c r="A68" s="36" t="s">
        <v>1553</v>
      </c>
      <c r="B68" s="4" t="s">
        <v>652</v>
      </c>
      <c r="C68" s="4" t="s">
        <v>462</v>
      </c>
      <c r="D68" s="124">
        <v>68.674812920337217</v>
      </c>
      <c r="E68" s="14">
        <f t="shared" si="1"/>
        <v>68.674812920337217</v>
      </c>
      <c r="F68" s="4">
        <v>1.43</v>
      </c>
      <c r="G68" s="4">
        <v>20</v>
      </c>
      <c r="H68" s="4">
        <v>40</v>
      </c>
      <c r="I68" s="4">
        <v>1920</v>
      </c>
      <c r="J68" s="37">
        <v>829805750503</v>
      </c>
    </row>
    <row r="69" spans="1:10">
      <c r="A69" s="36" t="s">
        <v>1554</v>
      </c>
      <c r="B69" s="4" t="s">
        <v>1902</v>
      </c>
      <c r="C69" s="4" t="s">
        <v>462</v>
      </c>
      <c r="D69" s="124">
        <v>68.674812920337217</v>
      </c>
      <c r="E69" s="14">
        <f t="shared" si="1"/>
        <v>68.674812920337217</v>
      </c>
      <c r="F69" s="4">
        <v>1.65</v>
      </c>
      <c r="G69" s="4">
        <v>18</v>
      </c>
      <c r="H69" s="4">
        <v>36</v>
      </c>
      <c r="I69" s="4">
        <v>1728</v>
      </c>
      <c r="J69" s="37">
        <v>829805750510</v>
      </c>
    </row>
    <row r="70" spans="1:10">
      <c r="A70" s="36" t="s">
        <v>1555</v>
      </c>
      <c r="B70" s="4" t="s">
        <v>1903</v>
      </c>
      <c r="C70" s="4" t="s">
        <v>462</v>
      </c>
      <c r="D70" s="124">
        <v>68.674812920337217</v>
      </c>
      <c r="E70" s="14">
        <f t="shared" si="1"/>
        <v>68.674812920337217</v>
      </c>
      <c r="F70" s="4">
        <v>1.782</v>
      </c>
      <c r="G70" s="4">
        <v>16</v>
      </c>
      <c r="H70" s="4">
        <v>32</v>
      </c>
      <c r="I70" s="4">
        <v>1536</v>
      </c>
      <c r="J70" s="37">
        <v>829805750527</v>
      </c>
    </row>
    <row r="71" spans="1:10">
      <c r="A71" s="36" t="s">
        <v>1556</v>
      </c>
      <c r="B71" s="4" t="s">
        <v>1904</v>
      </c>
      <c r="C71" s="4" t="s">
        <v>462</v>
      </c>
      <c r="D71" s="124">
        <v>73.126835275172866</v>
      </c>
      <c r="E71" s="14">
        <f t="shared" si="1"/>
        <v>73.126835275172866</v>
      </c>
      <c r="F71" s="4">
        <v>1.98</v>
      </c>
      <c r="G71" s="4">
        <v>27</v>
      </c>
      <c r="H71" s="4">
        <v>27</v>
      </c>
      <c r="I71" s="4">
        <v>1296</v>
      </c>
      <c r="J71" s="37">
        <v>829805750534</v>
      </c>
    </row>
    <row r="72" spans="1:10">
      <c r="A72" s="36" t="s">
        <v>1557</v>
      </c>
      <c r="B72" s="4" t="s">
        <v>1905</v>
      </c>
      <c r="C72" s="4" t="s">
        <v>462</v>
      </c>
      <c r="D72" s="124">
        <v>73.126835275172866</v>
      </c>
      <c r="E72" s="14">
        <f t="shared" si="1"/>
        <v>73.126835275172866</v>
      </c>
      <c r="F72" s="4">
        <v>2.2000000000000002</v>
      </c>
      <c r="G72" s="4">
        <v>12</v>
      </c>
      <c r="H72" s="4">
        <v>24</v>
      </c>
      <c r="I72" s="4">
        <v>1152</v>
      </c>
      <c r="J72" s="37">
        <v>829805750541</v>
      </c>
    </row>
    <row r="73" spans="1:10">
      <c r="A73" s="36" t="s">
        <v>1558</v>
      </c>
      <c r="B73" s="4" t="s">
        <v>1906</v>
      </c>
      <c r="C73" s="4" t="s">
        <v>462</v>
      </c>
      <c r="D73" s="124">
        <v>68.674812920337217</v>
      </c>
      <c r="E73" s="14">
        <f t="shared" ref="E73:E97" si="2">SUM(D73*CITF)</f>
        <v>68.674812920337217</v>
      </c>
      <c r="F73" s="4">
        <v>1.5904</v>
      </c>
      <c r="G73" s="4">
        <v>15</v>
      </c>
      <c r="H73" s="4">
        <v>30</v>
      </c>
      <c r="I73" s="4">
        <v>1440</v>
      </c>
      <c r="J73" s="37">
        <v>829805750558</v>
      </c>
    </row>
    <row r="74" spans="1:10">
      <c r="A74" s="36" t="s">
        <v>1559</v>
      </c>
      <c r="B74" s="4" t="s">
        <v>653</v>
      </c>
      <c r="C74" s="4" t="s">
        <v>462</v>
      </c>
      <c r="D74" s="124">
        <v>68.674812920337217</v>
      </c>
      <c r="E74" s="14">
        <f t="shared" si="2"/>
        <v>68.674812920337217</v>
      </c>
      <c r="F74" s="4">
        <v>1.7050000000000001</v>
      </c>
      <c r="G74" s="4">
        <v>15</v>
      </c>
      <c r="H74" s="4">
        <v>30</v>
      </c>
      <c r="I74" s="4">
        <v>1440</v>
      </c>
      <c r="J74" s="37">
        <v>829805750565</v>
      </c>
    </row>
    <row r="75" spans="1:10">
      <c r="A75" s="36" t="s">
        <v>1560</v>
      </c>
      <c r="B75" s="4" t="s">
        <v>654</v>
      </c>
      <c r="C75" s="4" t="s">
        <v>462</v>
      </c>
      <c r="D75" s="124">
        <v>68.674812920337217</v>
      </c>
      <c r="E75" s="14">
        <f t="shared" si="2"/>
        <v>68.674812920337217</v>
      </c>
      <c r="F75" s="4">
        <v>1.9139999999999999</v>
      </c>
      <c r="G75" s="4">
        <v>15</v>
      </c>
      <c r="H75" s="4">
        <v>30</v>
      </c>
      <c r="I75" s="4">
        <v>1440</v>
      </c>
      <c r="J75" s="37">
        <v>829805750572</v>
      </c>
    </row>
    <row r="76" spans="1:10">
      <c r="A76" s="36" t="s">
        <v>1561</v>
      </c>
      <c r="B76" s="4" t="s">
        <v>655</v>
      </c>
      <c r="C76" s="4" t="s">
        <v>462</v>
      </c>
      <c r="D76" s="124">
        <v>75.447570332480808</v>
      </c>
      <c r="E76" s="14">
        <f t="shared" si="2"/>
        <v>75.447570332480808</v>
      </c>
      <c r="F76" s="4">
        <v>2.266</v>
      </c>
      <c r="G76" s="4">
        <v>25</v>
      </c>
      <c r="H76" s="4">
        <v>25</v>
      </c>
      <c r="I76" s="4">
        <v>1200</v>
      </c>
      <c r="J76" s="37">
        <v>829805750589</v>
      </c>
    </row>
    <row r="77" spans="1:10">
      <c r="A77" s="36" t="s">
        <v>1562</v>
      </c>
      <c r="B77" s="4" t="s">
        <v>1967</v>
      </c>
      <c r="C77" s="4" t="s">
        <v>462</v>
      </c>
      <c r="D77" s="124">
        <v>75.447570332480808</v>
      </c>
      <c r="E77" s="14">
        <f t="shared" si="2"/>
        <v>75.447570332480808</v>
      </c>
      <c r="F77" s="4">
        <v>2.42</v>
      </c>
      <c r="G77" s="4">
        <v>11</v>
      </c>
      <c r="H77" s="4">
        <v>22</v>
      </c>
      <c r="I77" s="4">
        <v>1056</v>
      </c>
      <c r="J77" s="37">
        <v>829805750596</v>
      </c>
    </row>
    <row r="78" spans="1:10">
      <c r="A78" s="36" t="s">
        <v>1563</v>
      </c>
      <c r="B78" s="4" t="s">
        <v>1907</v>
      </c>
      <c r="C78" s="4" t="s">
        <v>462</v>
      </c>
      <c r="D78" s="124">
        <v>96.918316440908072</v>
      </c>
      <c r="E78" s="14">
        <f t="shared" si="2"/>
        <v>96.918316440908072</v>
      </c>
      <c r="F78" s="4">
        <v>2.948</v>
      </c>
      <c r="G78" s="4">
        <v>17</v>
      </c>
      <c r="H78" s="4">
        <v>17</v>
      </c>
      <c r="I78" s="4">
        <v>816</v>
      </c>
      <c r="J78" s="37">
        <v>829805750602</v>
      </c>
    </row>
    <row r="79" spans="1:10">
      <c r="A79" s="36" t="s">
        <v>1564</v>
      </c>
      <c r="B79" s="4" t="s">
        <v>656</v>
      </c>
      <c r="C79" s="4" t="s">
        <v>462</v>
      </c>
      <c r="D79" s="124">
        <v>67.34867860187552</v>
      </c>
      <c r="E79" s="14">
        <f t="shared" si="2"/>
        <v>67.34867860187552</v>
      </c>
      <c r="F79" s="4">
        <v>1.804</v>
      </c>
      <c r="G79" s="4">
        <v>15</v>
      </c>
      <c r="H79" s="4">
        <v>30</v>
      </c>
      <c r="I79" s="4">
        <v>1440</v>
      </c>
      <c r="J79" s="37">
        <v>829805750619</v>
      </c>
    </row>
    <row r="80" spans="1:10">
      <c r="A80" s="36" t="s">
        <v>1565</v>
      </c>
      <c r="B80" s="4" t="s">
        <v>657</v>
      </c>
      <c r="C80" s="4" t="s">
        <v>462</v>
      </c>
      <c r="D80" s="124">
        <v>68.674812920337217</v>
      </c>
      <c r="E80" s="14">
        <f t="shared" si="2"/>
        <v>68.674812920337217</v>
      </c>
      <c r="F80" s="4">
        <v>1.9139999999999999</v>
      </c>
      <c r="G80" s="4">
        <v>15</v>
      </c>
      <c r="H80" s="4">
        <v>30</v>
      </c>
      <c r="I80" s="4">
        <v>1440</v>
      </c>
      <c r="J80" s="37">
        <v>829805750626</v>
      </c>
    </row>
    <row r="81" spans="1:10">
      <c r="A81" s="36" t="s">
        <v>1566</v>
      </c>
      <c r="B81" s="4" t="s">
        <v>1968</v>
      </c>
      <c r="C81" s="4" t="s">
        <v>462</v>
      </c>
      <c r="D81" s="124">
        <v>68.674812920337217</v>
      </c>
      <c r="E81" s="14">
        <f t="shared" si="2"/>
        <v>68.674812920337217</v>
      </c>
      <c r="F81" s="4">
        <v>2.09</v>
      </c>
      <c r="G81" s="4">
        <v>13</v>
      </c>
      <c r="H81" s="4">
        <v>26</v>
      </c>
      <c r="I81" s="4">
        <v>1248</v>
      </c>
      <c r="J81" s="37">
        <v>829805750633</v>
      </c>
    </row>
    <row r="82" spans="1:10">
      <c r="A82" s="36" t="s">
        <v>1567</v>
      </c>
      <c r="B82" s="4" t="s">
        <v>659</v>
      </c>
      <c r="C82" s="4" t="s">
        <v>462</v>
      </c>
      <c r="D82" s="124">
        <v>80.515297906602243</v>
      </c>
      <c r="E82" s="14">
        <f t="shared" si="2"/>
        <v>80.515297906602243</v>
      </c>
      <c r="F82" s="4">
        <v>2.42</v>
      </c>
      <c r="G82" s="4">
        <v>25</v>
      </c>
      <c r="H82" s="4">
        <v>25</v>
      </c>
      <c r="I82" s="4">
        <v>1200</v>
      </c>
      <c r="J82" s="37">
        <v>829805750640</v>
      </c>
    </row>
    <row r="83" spans="1:10">
      <c r="A83" s="36" t="s">
        <v>1568</v>
      </c>
      <c r="B83" s="4" t="s">
        <v>1908</v>
      </c>
      <c r="C83" s="4" t="s">
        <v>462</v>
      </c>
      <c r="D83" s="124">
        <v>100.67569700988285</v>
      </c>
      <c r="E83" s="14">
        <f t="shared" si="2"/>
        <v>100.67569700988285</v>
      </c>
      <c r="F83" s="4">
        <v>2.992</v>
      </c>
      <c r="G83" s="4">
        <v>9</v>
      </c>
      <c r="H83" s="4">
        <v>18</v>
      </c>
      <c r="I83" s="4">
        <v>864</v>
      </c>
      <c r="J83" s="37">
        <v>829805750664</v>
      </c>
    </row>
    <row r="84" spans="1:10">
      <c r="A84" s="36" t="s">
        <v>1569</v>
      </c>
      <c r="B84" s="4" t="s">
        <v>1909</v>
      </c>
      <c r="C84" s="4" t="s">
        <v>462</v>
      </c>
      <c r="D84" s="124">
        <v>100.67569700988285</v>
      </c>
      <c r="E84" s="14">
        <f t="shared" si="2"/>
        <v>100.67569700988285</v>
      </c>
      <c r="F84" s="4">
        <v>3.2120000000000002</v>
      </c>
      <c r="G84" s="4">
        <v>8</v>
      </c>
      <c r="H84" s="4">
        <v>16</v>
      </c>
      <c r="I84" s="4">
        <v>768</v>
      </c>
      <c r="J84" s="37">
        <v>829805750671</v>
      </c>
    </row>
    <row r="85" spans="1:10">
      <c r="A85" s="36" t="s">
        <v>1570</v>
      </c>
      <c r="B85" s="4" t="s">
        <v>1910</v>
      </c>
      <c r="C85" s="4" t="s">
        <v>462</v>
      </c>
      <c r="D85" s="124">
        <v>108.86931262037824</v>
      </c>
      <c r="E85" s="14">
        <f t="shared" si="2"/>
        <v>108.86931262037824</v>
      </c>
      <c r="F85" s="4">
        <v>3.4980000000000002</v>
      </c>
      <c r="G85" s="4">
        <v>6</v>
      </c>
      <c r="H85" s="4">
        <v>12</v>
      </c>
      <c r="I85" s="4">
        <v>576</v>
      </c>
      <c r="J85" s="37">
        <v>829805750688</v>
      </c>
    </row>
    <row r="86" spans="1:10">
      <c r="A86" s="36" t="s">
        <v>1571</v>
      </c>
      <c r="B86" s="4" t="s">
        <v>660</v>
      </c>
      <c r="C86" s="4" t="s">
        <v>462</v>
      </c>
      <c r="D86" s="124">
        <v>98.339174639259909</v>
      </c>
      <c r="E86" s="14">
        <f t="shared" si="2"/>
        <v>98.339174639259909</v>
      </c>
      <c r="F86" s="4">
        <v>2.66</v>
      </c>
      <c r="G86" s="4">
        <v>12</v>
      </c>
      <c r="H86" s="4">
        <v>24</v>
      </c>
      <c r="I86" s="4">
        <v>1152</v>
      </c>
      <c r="J86" s="37">
        <v>829805750695</v>
      </c>
    </row>
    <row r="87" spans="1:10">
      <c r="A87" s="36" t="s">
        <v>1572</v>
      </c>
      <c r="B87" s="4" t="s">
        <v>661</v>
      </c>
      <c r="C87" s="4" t="s">
        <v>462</v>
      </c>
      <c r="D87" s="124">
        <v>98.339174639259909</v>
      </c>
      <c r="E87" s="14">
        <f t="shared" si="2"/>
        <v>98.339174639259909</v>
      </c>
      <c r="F87" s="4">
        <v>2.3759999999999999</v>
      </c>
      <c r="G87" s="4">
        <v>12</v>
      </c>
      <c r="H87" s="4">
        <v>24</v>
      </c>
      <c r="I87" s="4">
        <v>1152</v>
      </c>
      <c r="J87" s="37">
        <v>829805750701</v>
      </c>
    </row>
    <row r="88" spans="1:10">
      <c r="A88" s="36" t="s">
        <v>1573</v>
      </c>
      <c r="B88" s="4" t="s">
        <v>1969</v>
      </c>
      <c r="C88" s="4" t="s">
        <v>462</v>
      </c>
      <c r="D88" s="124">
        <v>96.523633608032569</v>
      </c>
      <c r="E88" s="14">
        <f t="shared" si="2"/>
        <v>96.523633608032569</v>
      </c>
      <c r="F88" s="4">
        <v>2.5299999999999998</v>
      </c>
      <c r="G88" s="4">
        <v>19</v>
      </c>
      <c r="H88" s="4">
        <v>19</v>
      </c>
      <c r="I88" s="4">
        <v>912</v>
      </c>
      <c r="J88" s="37">
        <v>829805750718</v>
      </c>
    </row>
    <row r="89" spans="1:10">
      <c r="A89" s="36" t="s">
        <v>1574</v>
      </c>
      <c r="B89" s="4" t="s">
        <v>663</v>
      </c>
      <c r="C89" s="4" t="s">
        <v>462</v>
      </c>
      <c r="D89" s="124">
        <v>114.34751034069022</v>
      </c>
      <c r="E89" s="14">
        <f t="shared" si="2"/>
        <v>114.34751034069022</v>
      </c>
      <c r="F89" s="4">
        <v>2.86</v>
      </c>
      <c r="G89" s="4">
        <v>8</v>
      </c>
      <c r="H89" s="4">
        <v>16</v>
      </c>
      <c r="I89" s="4">
        <v>768</v>
      </c>
      <c r="J89" s="37">
        <v>829805750725</v>
      </c>
    </row>
    <row r="90" spans="1:10">
      <c r="A90" s="36" t="s">
        <v>1575</v>
      </c>
      <c r="B90" s="4" t="s">
        <v>664</v>
      </c>
      <c r="C90" s="4" t="s">
        <v>462</v>
      </c>
      <c r="D90" s="124">
        <v>114.34751034069022</v>
      </c>
      <c r="E90" s="14">
        <f t="shared" si="2"/>
        <v>114.34751034069022</v>
      </c>
      <c r="F90" s="4">
        <v>3.08</v>
      </c>
      <c r="G90" s="4">
        <v>8</v>
      </c>
      <c r="H90" s="4">
        <v>16</v>
      </c>
      <c r="I90" s="4">
        <v>768</v>
      </c>
      <c r="J90" s="37">
        <v>829805750732</v>
      </c>
    </row>
    <row r="91" spans="1:10">
      <c r="A91" s="36" t="s">
        <v>1576</v>
      </c>
      <c r="B91" s="4" t="s">
        <v>1911</v>
      </c>
      <c r="C91" s="4" t="s">
        <v>462</v>
      </c>
      <c r="D91" s="124">
        <v>114.34751034069022</v>
      </c>
      <c r="E91" s="14">
        <f t="shared" si="2"/>
        <v>114.34751034069022</v>
      </c>
      <c r="F91" s="4">
        <v>3.5859999999999999</v>
      </c>
      <c r="G91" s="4">
        <v>7</v>
      </c>
      <c r="H91" s="4">
        <v>14</v>
      </c>
      <c r="I91" s="4">
        <v>672</v>
      </c>
      <c r="J91" s="37">
        <v>829805750749</v>
      </c>
    </row>
    <row r="92" spans="1:10">
      <c r="A92" s="36" t="s">
        <v>1577</v>
      </c>
      <c r="B92" s="4" t="s">
        <v>665</v>
      </c>
      <c r="C92" s="4" t="s">
        <v>462</v>
      </c>
      <c r="D92" s="124">
        <v>98.339174639259909</v>
      </c>
      <c r="E92" s="14">
        <f t="shared" si="2"/>
        <v>98.339174639259909</v>
      </c>
      <c r="F92" s="4">
        <v>2.5739999999999998</v>
      </c>
      <c r="G92" s="4">
        <v>11</v>
      </c>
      <c r="H92" s="4">
        <v>22</v>
      </c>
      <c r="I92" s="4">
        <v>1056</v>
      </c>
      <c r="J92" s="37">
        <v>829805750756</v>
      </c>
    </row>
    <row r="93" spans="1:10">
      <c r="A93" s="36" t="s">
        <v>1578</v>
      </c>
      <c r="B93" s="4" t="s">
        <v>666</v>
      </c>
      <c r="C93" s="4" t="s">
        <v>462</v>
      </c>
      <c r="D93" s="124">
        <v>100.17050298380222</v>
      </c>
      <c r="E93" s="14">
        <f t="shared" si="2"/>
        <v>100.17050298380222</v>
      </c>
      <c r="F93" s="4">
        <v>2.7719999999999998</v>
      </c>
      <c r="G93" s="4">
        <v>11</v>
      </c>
      <c r="H93" s="4">
        <v>22</v>
      </c>
      <c r="I93" s="4">
        <v>1056</v>
      </c>
      <c r="J93" s="37">
        <v>829805750763</v>
      </c>
    </row>
    <row r="94" spans="1:10">
      <c r="A94" s="36" t="s">
        <v>1579</v>
      </c>
      <c r="B94" s="4" t="s">
        <v>1912</v>
      </c>
      <c r="C94" s="4" t="s">
        <v>462</v>
      </c>
      <c r="D94" s="124">
        <v>98.339174639259909</v>
      </c>
      <c r="E94" s="14">
        <f t="shared" si="2"/>
        <v>98.339174639259909</v>
      </c>
      <c r="F94" s="4">
        <v>2.9260000000000002</v>
      </c>
      <c r="G94" s="4">
        <v>17</v>
      </c>
      <c r="H94" s="4">
        <v>17</v>
      </c>
      <c r="I94" s="4">
        <v>816</v>
      </c>
      <c r="J94" s="37">
        <v>829805750770</v>
      </c>
    </row>
    <row r="95" spans="1:10">
      <c r="A95" s="36" t="s">
        <v>1580</v>
      </c>
      <c r="B95" s="4" t="s">
        <v>668</v>
      </c>
      <c r="C95" s="4" t="s">
        <v>462</v>
      </c>
      <c r="D95" s="124">
        <v>116.27356256512265</v>
      </c>
      <c r="E95" s="14">
        <f t="shared" si="2"/>
        <v>116.27356256512265</v>
      </c>
      <c r="F95" s="4">
        <v>3.2120000000000002</v>
      </c>
      <c r="G95" s="4">
        <v>15</v>
      </c>
      <c r="H95" s="4">
        <v>15</v>
      </c>
      <c r="I95" s="4">
        <v>720</v>
      </c>
      <c r="J95" s="37">
        <v>829805750787</v>
      </c>
    </row>
    <row r="96" spans="1:10">
      <c r="A96" s="36" t="s">
        <v>1581</v>
      </c>
      <c r="B96" s="4" t="s">
        <v>669</v>
      </c>
      <c r="C96" s="4" t="s">
        <v>462</v>
      </c>
      <c r="D96" s="124">
        <v>118.38906254933532</v>
      </c>
      <c r="E96" s="14">
        <f t="shared" si="2"/>
        <v>118.38906254933532</v>
      </c>
      <c r="F96" s="4">
        <v>3.52</v>
      </c>
      <c r="G96" s="4">
        <v>6</v>
      </c>
      <c r="H96" s="4">
        <v>12</v>
      </c>
      <c r="I96" s="4">
        <v>576</v>
      </c>
      <c r="J96" s="37">
        <v>829805750794</v>
      </c>
    </row>
    <row r="97" spans="1:10" ht="15" thickBot="1">
      <c r="A97" s="38" t="s">
        <v>1582</v>
      </c>
      <c r="B97" s="39" t="s">
        <v>1970</v>
      </c>
      <c r="C97" s="39" t="s">
        <v>462</v>
      </c>
      <c r="D97" s="125">
        <v>267.87913232926019</v>
      </c>
      <c r="E97" s="41">
        <f t="shared" si="2"/>
        <v>267.87913232926019</v>
      </c>
      <c r="F97" s="39">
        <v>5.0599999999999996</v>
      </c>
      <c r="G97" s="39">
        <v>4</v>
      </c>
      <c r="H97" s="39">
        <v>8</v>
      </c>
      <c r="I97" s="39">
        <v>384</v>
      </c>
      <c r="J97" s="42">
        <v>829805750817</v>
      </c>
    </row>
    <row r="98" spans="1:10" ht="15" thickTop="1"/>
  </sheetData>
  <mergeCells count="4">
    <mergeCell ref="D5:E5"/>
    <mergeCell ref="D6:E6"/>
    <mergeCell ref="F7:G7"/>
    <mergeCell ref="H7:I7"/>
  </mergeCells>
  <phoneticPr fontId="0" type="noConversion"/>
  <conditionalFormatting sqref="D9:D97">
    <cfRule type="cellIs" dxfId="15" priority="5" operator="equal">
      <formula>"Net Price"</formula>
    </cfRule>
  </conditionalFormatting>
  <conditionalFormatting sqref="E9">
    <cfRule type="expression" dxfId="14" priority="4">
      <formula>$D$9="Net Price"</formula>
    </cfRule>
  </conditionalFormatting>
  <conditionalFormatting sqref="E18">
    <cfRule type="expression" dxfId="13" priority="3">
      <formula>$D$18="Net Price"</formula>
    </cfRule>
  </conditionalFormatting>
  <conditionalFormatting sqref="E23">
    <cfRule type="expression" dxfId="12" priority="2">
      <formula>$D$23="Net Price"</formula>
    </cfRule>
  </conditionalFormatting>
  <conditionalFormatting sqref="E24">
    <cfRule type="expression" dxfId="11" priority="1">
      <formula>$D$24="Net Price"</formula>
    </cfRule>
  </conditionalFormatting>
  <hyperlinks>
    <hyperlink ref="E1:H1" r:id="rId1" display="www.sigmaco.com" xr:uid="{00000000-0004-0000-0100-000000000000}"/>
    <hyperlink ref="E1" r:id="rId2" xr:uid="{00000000-0004-0000-0100-000001000000}"/>
    <hyperlink ref="E2" r:id="rId3" xr:uid="{00000000-0004-0000-0100-000002000000}"/>
  </hyperlinks>
  <pageMargins left="0.7" right="0.7" top="0.75" bottom="0.75" header="0.3" footer="0.3"/>
  <pageSetup scale="93" fitToHeight="0" orientation="landscape" r:id="rId4"/>
  <headerFooter>
    <oddFooter>&amp;L&amp;A&amp;C&amp;F</oddFooter>
  </headerFooter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58"/>
  <sheetViews>
    <sheetView showGridLines="0" showRowColHeaders="0" workbookViewId="0">
      <pane ySplit="8" topLeftCell="A9" activePane="bottomLeft" state="frozen"/>
      <selection pane="bottomLeft" activeCell="H57" sqref="A1:H57"/>
    </sheetView>
  </sheetViews>
  <sheetFormatPr defaultRowHeight="14.5"/>
  <cols>
    <col min="1" max="1" width="15.1796875" customWidth="1"/>
    <col min="2" max="2" width="13.7265625" customWidth="1"/>
    <col min="3" max="3" width="28.453125" customWidth="1"/>
    <col min="4" max="4" width="10.453125" customWidth="1"/>
    <col min="5" max="5" width="10.54296875" customWidth="1"/>
    <col min="6" max="6" width="17.81640625" bestFit="1" customWidth="1"/>
    <col min="7" max="7" width="9.54296875" bestFit="1" customWidth="1"/>
    <col min="8" max="8" width="12.7265625" bestFit="1" customWidth="1"/>
  </cols>
  <sheetData>
    <row r="1" spans="1:8">
      <c r="E1" s="149" t="s">
        <v>1394</v>
      </c>
      <c r="F1" s="143"/>
      <c r="G1" s="149"/>
      <c r="H1" s="150"/>
    </row>
    <row r="2" spans="1:8">
      <c r="E2" s="149" t="s">
        <v>1395</v>
      </c>
      <c r="F2" s="143"/>
      <c r="G2" s="149"/>
      <c r="H2" s="151"/>
    </row>
    <row r="3" spans="1:8">
      <c r="E3" s="149" t="s">
        <v>1396</v>
      </c>
      <c r="F3" s="143"/>
      <c r="G3" s="149"/>
    </row>
    <row r="4" spans="1:8" ht="15" customHeight="1">
      <c r="B4" s="10"/>
      <c r="C4" s="10"/>
      <c r="D4" s="1"/>
      <c r="E4" s="1"/>
    </row>
    <row r="5" spans="1:8" ht="18">
      <c r="A5" s="10" t="s">
        <v>1806</v>
      </c>
      <c r="B5" s="177"/>
      <c r="C5" s="178"/>
      <c r="D5" s="437" t="s">
        <v>1741</v>
      </c>
      <c r="E5" s="438"/>
    </row>
    <row r="6" spans="1:8">
      <c r="A6" s="177"/>
      <c r="D6" s="439">
        <v>41814</v>
      </c>
      <c r="E6" s="440"/>
      <c r="F6" s="444" t="s">
        <v>1743</v>
      </c>
      <c r="G6" s="444"/>
      <c r="H6" s="130"/>
    </row>
    <row r="7" spans="1:8" ht="15" thickBot="1">
      <c r="A7" s="130"/>
      <c r="B7" s="130"/>
      <c r="D7" s="188" t="s">
        <v>1744</v>
      </c>
      <c r="E7" s="227">
        <v>1</v>
      </c>
      <c r="F7" s="445" t="s">
        <v>2089</v>
      </c>
      <c r="G7" s="445"/>
      <c r="H7" s="130"/>
    </row>
    <row r="8" spans="1:8" ht="30" thickTop="1" thickBot="1">
      <c r="A8" s="16" t="s">
        <v>1812</v>
      </c>
      <c r="B8" s="17" t="s">
        <v>614</v>
      </c>
      <c r="C8" s="17" t="s">
        <v>1807</v>
      </c>
      <c r="D8" s="18" t="s">
        <v>1811</v>
      </c>
      <c r="E8" s="18" t="s">
        <v>1810</v>
      </c>
      <c r="F8" s="19" t="s">
        <v>1808</v>
      </c>
      <c r="G8" s="179" t="s">
        <v>1809</v>
      </c>
      <c r="H8" s="102" t="s">
        <v>377</v>
      </c>
    </row>
    <row r="9" spans="1:8" ht="15" thickTop="1">
      <c r="A9" s="156" t="s">
        <v>1813</v>
      </c>
      <c r="B9" s="20" t="s">
        <v>1814</v>
      </c>
      <c r="C9" s="20" t="s">
        <v>1815</v>
      </c>
      <c r="D9" s="185">
        <v>23.31</v>
      </c>
      <c r="E9" s="158">
        <f t="shared" ref="E9:E40" si="0">SUM(D9*HTD)</f>
        <v>23.31</v>
      </c>
      <c r="F9" s="20" t="s">
        <v>1816</v>
      </c>
      <c r="G9" s="182" t="s">
        <v>1817</v>
      </c>
      <c r="H9" s="91" t="s">
        <v>1818</v>
      </c>
    </row>
    <row r="10" spans="1:8">
      <c r="A10" s="36" t="s">
        <v>1819</v>
      </c>
      <c r="B10" s="4" t="s">
        <v>1820</v>
      </c>
      <c r="C10" s="4" t="s">
        <v>1815</v>
      </c>
      <c r="D10" s="183">
        <v>13.05</v>
      </c>
      <c r="E10" s="154">
        <f t="shared" si="0"/>
        <v>13.05</v>
      </c>
      <c r="F10" s="4" t="s">
        <v>1816</v>
      </c>
      <c r="G10" s="180" t="s">
        <v>1817</v>
      </c>
      <c r="H10" s="92" t="s">
        <v>1818</v>
      </c>
    </row>
    <row r="11" spans="1:8">
      <c r="A11" s="36" t="s">
        <v>1821</v>
      </c>
      <c r="B11" s="4" t="s">
        <v>1820</v>
      </c>
      <c r="C11" s="4" t="s">
        <v>1815</v>
      </c>
      <c r="D11" s="183">
        <v>78.75</v>
      </c>
      <c r="E11" s="154">
        <f t="shared" si="0"/>
        <v>78.75</v>
      </c>
      <c r="F11" s="4" t="s">
        <v>1816</v>
      </c>
      <c r="G11" s="180" t="s">
        <v>1817</v>
      </c>
      <c r="H11" s="92" t="s">
        <v>1822</v>
      </c>
    </row>
    <row r="12" spans="1:8">
      <c r="A12" s="36" t="s">
        <v>1823</v>
      </c>
      <c r="B12" s="4" t="s">
        <v>1814</v>
      </c>
      <c r="C12" s="4" t="s">
        <v>1815</v>
      </c>
      <c r="D12" s="184">
        <v>40.14</v>
      </c>
      <c r="E12" s="154">
        <f t="shared" si="0"/>
        <v>40.14</v>
      </c>
      <c r="F12" s="4" t="s">
        <v>1816</v>
      </c>
      <c r="G12" s="180" t="s">
        <v>1824</v>
      </c>
      <c r="H12" s="92" t="s">
        <v>1818</v>
      </c>
    </row>
    <row r="13" spans="1:8">
      <c r="A13" s="36" t="s">
        <v>1825</v>
      </c>
      <c r="B13" s="4" t="s">
        <v>1820</v>
      </c>
      <c r="C13" s="4" t="s">
        <v>1815</v>
      </c>
      <c r="D13" s="184">
        <v>20.94</v>
      </c>
      <c r="E13" s="154">
        <f t="shared" si="0"/>
        <v>20.94</v>
      </c>
      <c r="F13" s="4" t="s">
        <v>1816</v>
      </c>
      <c r="G13" s="180" t="s">
        <v>1824</v>
      </c>
      <c r="H13" s="92" t="s">
        <v>1818</v>
      </c>
    </row>
    <row r="14" spans="1:8">
      <c r="A14" s="36" t="s">
        <v>1826</v>
      </c>
      <c r="B14" s="4" t="s">
        <v>1820</v>
      </c>
      <c r="C14" s="4" t="s">
        <v>1815</v>
      </c>
      <c r="D14" s="184">
        <v>94.37</v>
      </c>
      <c r="E14" s="154">
        <f t="shared" si="0"/>
        <v>94.37</v>
      </c>
      <c r="F14" s="4" t="s">
        <v>1816</v>
      </c>
      <c r="G14" s="180" t="s">
        <v>1824</v>
      </c>
      <c r="H14" s="92" t="s">
        <v>1822</v>
      </c>
    </row>
    <row r="15" spans="1:8">
      <c r="A15" s="36" t="s">
        <v>1827</v>
      </c>
      <c r="B15" s="4" t="s">
        <v>1814</v>
      </c>
      <c r="C15" s="4" t="s">
        <v>1828</v>
      </c>
      <c r="D15" s="184">
        <v>55.53</v>
      </c>
      <c r="E15" s="154">
        <f t="shared" si="0"/>
        <v>55.53</v>
      </c>
      <c r="F15" s="4" t="s">
        <v>1816</v>
      </c>
      <c r="G15" s="180" t="s">
        <v>1817</v>
      </c>
      <c r="H15" s="92" t="s">
        <v>1818</v>
      </c>
    </row>
    <row r="16" spans="1:8">
      <c r="A16" s="36" t="s">
        <v>1829</v>
      </c>
      <c r="B16" s="4" t="s">
        <v>1820</v>
      </c>
      <c r="C16" s="4" t="s">
        <v>1828</v>
      </c>
      <c r="D16" s="184">
        <v>28.22</v>
      </c>
      <c r="E16" s="154">
        <f t="shared" si="0"/>
        <v>28.22</v>
      </c>
      <c r="F16" s="4" t="s">
        <v>1816</v>
      </c>
      <c r="G16" s="180" t="s">
        <v>1817</v>
      </c>
      <c r="H16" s="92" t="s">
        <v>1818</v>
      </c>
    </row>
    <row r="17" spans="1:8">
      <c r="A17" s="36" t="s">
        <v>1830</v>
      </c>
      <c r="B17" s="4" t="s">
        <v>1820</v>
      </c>
      <c r="C17" s="4" t="s">
        <v>1828</v>
      </c>
      <c r="D17" s="184">
        <v>28.22</v>
      </c>
      <c r="E17" s="154">
        <f t="shared" si="0"/>
        <v>28.22</v>
      </c>
      <c r="F17" s="4" t="s">
        <v>1816</v>
      </c>
      <c r="G17" s="180" t="s">
        <v>1817</v>
      </c>
      <c r="H17" s="92" t="s">
        <v>1818</v>
      </c>
    </row>
    <row r="18" spans="1:8">
      <c r="A18" s="36" t="s">
        <v>1831</v>
      </c>
      <c r="B18" s="4" t="s">
        <v>1814</v>
      </c>
      <c r="C18" s="4" t="s">
        <v>1828</v>
      </c>
      <c r="D18" s="184">
        <v>55.53</v>
      </c>
      <c r="E18" s="154">
        <f t="shared" si="0"/>
        <v>55.53</v>
      </c>
      <c r="F18" s="4" t="s">
        <v>1816</v>
      </c>
      <c r="G18" s="180" t="s">
        <v>1817</v>
      </c>
      <c r="H18" s="92" t="s">
        <v>1818</v>
      </c>
    </row>
    <row r="19" spans="1:8">
      <c r="A19" s="36" t="s">
        <v>1832</v>
      </c>
      <c r="B19" s="4" t="s">
        <v>1820</v>
      </c>
      <c r="C19" s="4" t="s">
        <v>1828</v>
      </c>
      <c r="D19" s="184">
        <v>28.22</v>
      </c>
      <c r="E19" s="154">
        <f t="shared" si="0"/>
        <v>28.22</v>
      </c>
      <c r="F19" s="4" t="s">
        <v>1816</v>
      </c>
      <c r="G19" s="180" t="s">
        <v>1817</v>
      </c>
      <c r="H19" s="92" t="s">
        <v>1818</v>
      </c>
    </row>
    <row r="20" spans="1:8">
      <c r="A20" s="36" t="s">
        <v>1833</v>
      </c>
      <c r="B20" s="4" t="s">
        <v>1820</v>
      </c>
      <c r="C20" s="4" t="s">
        <v>1828</v>
      </c>
      <c r="D20" s="184">
        <v>28.22</v>
      </c>
      <c r="E20" s="154">
        <f t="shared" si="0"/>
        <v>28.22</v>
      </c>
      <c r="F20" s="4" t="s">
        <v>1816</v>
      </c>
      <c r="G20" s="180" t="s">
        <v>1817</v>
      </c>
      <c r="H20" s="92" t="s">
        <v>1818</v>
      </c>
    </row>
    <row r="21" spans="1:8">
      <c r="A21" s="36" t="s">
        <v>1834</v>
      </c>
      <c r="B21" s="4" t="s">
        <v>1814</v>
      </c>
      <c r="C21" s="4" t="s">
        <v>1828</v>
      </c>
      <c r="D21" s="184">
        <v>55.53</v>
      </c>
      <c r="E21" s="155">
        <f t="shared" si="0"/>
        <v>55.53</v>
      </c>
      <c r="F21" s="4" t="s">
        <v>1816</v>
      </c>
      <c r="G21" s="180" t="s">
        <v>1817</v>
      </c>
      <c r="H21" s="92" t="s">
        <v>1818</v>
      </c>
    </row>
    <row r="22" spans="1:8">
      <c r="A22" s="36" t="s">
        <v>1835</v>
      </c>
      <c r="B22" s="4" t="s">
        <v>1820</v>
      </c>
      <c r="C22" s="4" t="s">
        <v>1828</v>
      </c>
      <c r="D22" s="184">
        <v>28.22</v>
      </c>
      <c r="E22" s="153">
        <f t="shared" si="0"/>
        <v>28.22</v>
      </c>
      <c r="F22" s="4" t="s">
        <v>1816</v>
      </c>
      <c r="G22" s="180" t="s">
        <v>1817</v>
      </c>
      <c r="H22" s="92" t="s">
        <v>1818</v>
      </c>
    </row>
    <row r="23" spans="1:8">
      <c r="A23" s="36" t="s">
        <v>1836</v>
      </c>
      <c r="B23" s="4" t="s">
        <v>1820</v>
      </c>
      <c r="C23" s="4" t="s">
        <v>1828</v>
      </c>
      <c r="D23" s="184">
        <v>28.22</v>
      </c>
      <c r="E23" s="153">
        <f t="shared" si="0"/>
        <v>28.22</v>
      </c>
      <c r="F23" s="4" t="s">
        <v>1816</v>
      </c>
      <c r="G23" s="180" t="s">
        <v>1817</v>
      </c>
      <c r="H23" s="92" t="s">
        <v>1818</v>
      </c>
    </row>
    <row r="24" spans="1:8">
      <c r="A24" s="36" t="s">
        <v>1837</v>
      </c>
      <c r="B24" s="4" t="s">
        <v>1820</v>
      </c>
      <c r="C24" s="4" t="s">
        <v>1828</v>
      </c>
      <c r="D24" s="184">
        <v>106.02</v>
      </c>
      <c r="E24" s="153">
        <f t="shared" si="0"/>
        <v>106.02</v>
      </c>
      <c r="F24" s="4" t="s">
        <v>1816</v>
      </c>
      <c r="G24" s="180" t="s">
        <v>1817</v>
      </c>
      <c r="H24" s="92" t="s">
        <v>1822</v>
      </c>
    </row>
    <row r="25" spans="1:8">
      <c r="A25" s="36" t="s">
        <v>1838</v>
      </c>
      <c r="B25" s="4" t="s">
        <v>1814</v>
      </c>
      <c r="C25" s="4" t="s">
        <v>1828</v>
      </c>
      <c r="D25" s="184">
        <v>71.62</v>
      </c>
      <c r="E25" s="153">
        <f t="shared" si="0"/>
        <v>71.62</v>
      </c>
      <c r="F25" s="4" t="s">
        <v>1816</v>
      </c>
      <c r="G25" s="180" t="s">
        <v>1817</v>
      </c>
      <c r="H25" s="92" t="s">
        <v>1818</v>
      </c>
    </row>
    <row r="26" spans="1:8">
      <c r="A26" s="36" t="s">
        <v>1839</v>
      </c>
      <c r="B26" s="4" t="s">
        <v>1820</v>
      </c>
      <c r="C26" s="4" t="s">
        <v>1828</v>
      </c>
      <c r="D26" s="184">
        <v>40.15</v>
      </c>
      <c r="E26" s="153">
        <f t="shared" si="0"/>
        <v>40.15</v>
      </c>
      <c r="F26" s="4" t="s">
        <v>1816</v>
      </c>
      <c r="G26" s="180" t="s">
        <v>1817</v>
      </c>
      <c r="H26" s="92" t="s">
        <v>1818</v>
      </c>
    </row>
    <row r="27" spans="1:8">
      <c r="A27" s="36" t="s">
        <v>1840</v>
      </c>
      <c r="B27" s="4" t="s">
        <v>1820</v>
      </c>
      <c r="C27" s="4" t="s">
        <v>1828</v>
      </c>
      <c r="D27" s="184">
        <v>40.15</v>
      </c>
      <c r="E27" s="153">
        <f t="shared" si="0"/>
        <v>40.15</v>
      </c>
      <c r="F27" s="4" t="s">
        <v>1816</v>
      </c>
      <c r="G27" s="180" t="s">
        <v>1817</v>
      </c>
      <c r="H27" s="92" t="s">
        <v>1818</v>
      </c>
    </row>
    <row r="28" spans="1:8">
      <c r="A28" s="36" t="s">
        <v>1841</v>
      </c>
      <c r="B28" s="4" t="s">
        <v>1814</v>
      </c>
      <c r="C28" s="4" t="s">
        <v>1828</v>
      </c>
      <c r="D28" s="184">
        <v>71.62</v>
      </c>
      <c r="E28" s="154">
        <f t="shared" si="0"/>
        <v>71.62</v>
      </c>
      <c r="F28" s="4" t="s">
        <v>1816</v>
      </c>
      <c r="G28" s="180" t="s">
        <v>1817</v>
      </c>
      <c r="H28" s="92" t="s">
        <v>1818</v>
      </c>
    </row>
    <row r="29" spans="1:8">
      <c r="A29" s="36" t="s">
        <v>1842</v>
      </c>
      <c r="B29" s="4" t="s">
        <v>1820</v>
      </c>
      <c r="C29" s="4" t="s">
        <v>1828</v>
      </c>
      <c r="D29" s="184">
        <v>40.15</v>
      </c>
      <c r="E29" s="154">
        <f t="shared" si="0"/>
        <v>40.15</v>
      </c>
      <c r="F29" s="4" t="s">
        <v>1816</v>
      </c>
      <c r="G29" s="180" t="s">
        <v>1817</v>
      </c>
      <c r="H29" s="92" t="s">
        <v>1818</v>
      </c>
    </row>
    <row r="30" spans="1:8">
      <c r="A30" s="36" t="s">
        <v>1843</v>
      </c>
      <c r="B30" s="4" t="s">
        <v>1820</v>
      </c>
      <c r="C30" s="4" t="s">
        <v>1828</v>
      </c>
      <c r="D30" s="184">
        <v>40.15</v>
      </c>
      <c r="E30" s="154">
        <f t="shared" si="0"/>
        <v>40.15</v>
      </c>
      <c r="F30" s="4" t="s">
        <v>1816</v>
      </c>
      <c r="G30" s="180" t="s">
        <v>1817</v>
      </c>
      <c r="H30" s="92" t="s">
        <v>1818</v>
      </c>
    </row>
    <row r="31" spans="1:8">
      <c r="A31" s="36" t="s">
        <v>1844</v>
      </c>
      <c r="B31" s="4" t="s">
        <v>1814</v>
      </c>
      <c r="C31" s="4" t="s">
        <v>1828</v>
      </c>
      <c r="D31" s="184">
        <v>71.62</v>
      </c>
      <c r="E31" s="154">
        <f t="shared" si="0"/>
        <v>71.62</v>
      </c>
      <c r="F31" s="4" t="s">
        <v>1816</v>
      </c>
      <c r="G31" s="180" t="s">
        <v>1817</v>
      </c>
      <c r="H31" s="92" t="s">
        <v>1818</v>
      </c>
    </row>
    <row r="32" spans="1:8">
      <c r="A32" s="36" t="s">
        <v>1845</v>
      </c>
      <c r="B32" s="4" t="s">
        <v>1820</v>
      </c>
      <c r="C32" s="4" t="s">
        <v>1828</v>
      </c>
      <c r="D32" s="184">
        <v>40.15</v>
      </c>
      <c r="E32" s="154">
        <f t="shared" si="0"/>
        <v>40.15</v>
      </c>
      <c r="F32" s="4" t="s">
        <v>1816</v>
      </c>
      <c r="G32" s="180" t="s">
        <v>1817</v>
      </c>
      <c r="H32" s="92" t="s">
        <v>1818</v>
      </c>
    </row>
    <row r="33" spans="1:8">
      <c r="A33" s="36" t="s">
        <v>1846</v>
      </c>
      <c r="B33" s="4" t="s">
        <v>1820</v>
      </c>
      <c r="C33" s="4" t="s">
        <v>1828</v>
      </c>
      <c r="D33" s="184">
        <v>40.15</v>
      </c>
      <c r="E33" s="154">
        <f t="shared" si="0"/>
        <v>40.15</v>
      </c>
      <c r="F33" s="4" t="s">
        <v>1816</v>
      </c>
      <c r="G33" s="180" t="s">
        <v>1817</v>
      </c>
      <c r="H33" s="92" t="s">
        <v>1818</v>
      </c>
    </row>
    <row r="34" spans="1:8">
      <c r="A34" s="36" t="s">
        <v>1847</v>
      </c>
      <c r="B34" s="4" t="s">
        <v>1820</v>
      </c>
      <c r="C34" s="4" t="s">
        <v>1828</v>
      </c>
      <c r="D34" s="184">
        <v>126.63</v>
      </c>
      <c r="E34" s="154">
        <f t="shared" si="0"/>
        <v>126.63</v>
      </c>
      <c r="F34" s="4" t="s">
        <v>1816</v>
      </c>
      <c r="G34" s="180" t="s">
        <v>1817</v>
      </c>
      <c r="H34" s="92" t="s">
        <v>1822</v>
      </c>
    </row>
    <row r="35" spans="1:8">
      <c r="A35" s="36" t="s">
        <v>1848</v>
      </c>
      <c r="B35" s="4" t="s">
        <v>1814</v>
      </c>
      <c r="C35" s="4" t="s">
        <v>1828</v>
      </c>
      <c r="D35" s="184">
        <v>84.17</v>
      </c>
      <c r="E35" s="154">
        <f t="shared" si="0"/>
        <v>84.17</v>
      </c>
      <c r="F35" s="4" t="s">
        <v>1849</v>
      </c>
      <c r="G35" s="180" t="s">
        <v>1850</v>
      </c>
      <c r="H35" s="92" t="s">
        <v>1818</v>
      </c>
    </row>
    <row r="36" spans="1:8">
      <c r="A36" s="36" t="s">
        <v>1851</v>
      </c>
      <c r="B36" s="4" t="s">
        <v>1820</v>
      </c>
      <c r="C36" s="4" t="s">
        <v>1828</v>
      </c>
      <c r="D36" s="184">
        <v>37.89</v>
      </c>
      <c r="E36" s="154">
        <f t="shared" si="0"/>
        <v>37.89</v>
      </c>
      <c r="F36" s="4" t="s">
        <v>1849</v>
      </c>
      <c r="G36" s="180" t="s">
        <v>1850</v>
      </c>
      <c r="H36" s="92" t="s">
        <v>1818</v>
      </c>
    </row>
    <row r="37" spans="1:8">
      <c r="A37" s="36" t="s">
        <v>1852</v>
      </c>
      <c r="B37" s="4" t="s">
        <v>1820</v>
      </c>
      <c r="C37" s="4" t="s">
        <v>1828</v>
      </c>
      <c r="D37" s="184">
        <v>37.89</v>
      </c>
      <c r="E37" s="154">
        <f t="shared" si="0"/>
        <v>37.89</v>
      </c>
      <c r="F37" s="4" t="s">
        <v>1849</v>
      </c>
      <c r="G37" s="180" t="s">
        <v>1850</v>
      </c>
      <c r="H37" s="92" t="s">
        <v>1818</v>
      </c>
    </row>
    <row r="38" spans="1:8">
      <c r="A38" s="36" t="s">
        <v>1853</v>
      </c>
      <c r="B38" s="4" t="s">
        <v>1814</v>
      </c>
      <c r="C38" s="4" t="s">
        <v>1828</v>
      </c>
      <c r="D38" s="184">
        <v>84.17</v>
      </c>
      <c r="E38" s="154">
        <f t="shared" si="0"/>
        <v>84.17</v>
      </c>
      <c r="F38" s="4" t="s">
        <v>1849</v>
      </c>
      <c r="G38" s="180" t="s">
        <v>1850</v>
      </c>
      <c r="H38" s="92" t="s">
        <v>1818</v>
      </c>
    </row>
    <row r="39" spans="1:8">
      <c r="A39" s="36" t="s">
        <v>1854</v>
      </c>
      <c r="B39" s="4" t="s">
        <v>1820</v>
      </c>
      <c r="C39" s="4" t="s">
        <v>1828</v>
      </c>
      <c r="D39" s="184">
        <v>37.89</v>
      </c>
      <c r="E39" s="154">
        <f t="shared" si="0"/>
        <v>37.89</v>
      </c>
      <c r="F39" s="4" t="s">
        <v>1849</v>
      </c>
      <c r="G39" s="180" t="s">
        <v>1850</v>
      </c>
      <c r="H39" s="92" t="s">
        <v>1818</v>
      </c>
    </row>
    <row r="40" spans="1:8">
      <c r="A40" s="36" t="s">
        <v>1855</v>
      </c>
      <c r="B40" s="4" t="s">
        <v>1820</v>
      </c>
      <c r="C40" s="4" t="s">
        <v>1828</v>
      </c>
      <c r="D40" s="184">
        <v>37.89</v>
      </c>
      <c r="E40" s="154">
        <f t="shared" si="0"/>
        <v>37.89</v>
      </c>
      <c r="F40" s="4" t="s">
        <v>1849</v>
      </c>
      <c r="G40" s="180" t="s">
        <v>1850</v>
      </c>
      <c r="H40" s="92" t="s">
        <v>1818</v>
      </c>
    </row>
    <row r="41" spans="1:8">
      <c r="A41" s="36" t="s">
        <v>1856</v>
      </c>
      <c r="B41" s="4" t="s">
        <v>1814</v>
      </c>
      <c r="C41" s="4" t="s">
        <v>1828</v>
      </c>
      <c r="D41" s="184">
        <v>84.17</v>
      </c>
      <c r="E41" s="154">
        <f t="shared" ref="E41:E57" si="1">SUM(D41*HTD)</f>
        <v>84.17</v>
      </c>
      <c r="F41" s="4" t="s">
        <v>1849</v>
      </c>
      <c r="G41" s="180" t="s">
        <v>1850</v>
      </c>
      <c r="H41" s="92" t="s">
        <v>1818</v>
      </c>
    </row>
    <row r="42" spans="1:8">
      <c r="A42" s="36" t="s">
        <v>1857</v>
      </c>
      <c r="B42" s="4" t="s">
        <v>1820</v>
      </c>
      <c r="C42" s="4" t="s">
        <v>1828</v>
      </c>
      <c r="D42" s="184">
        <v>37.89</v>
      </c>
      <c r="E42" s="154">
        <f t="shared" si="1"/>
        <v>37.89</v>
      </c>
      <c r="F42" s="4" t="s">
        <v>1849</v>
      </c>
      <c r="G42" s="180" t="s">
        <v>1850</v>
      </c>
      <c r="H42" s="92" t="s">
        <v>1818</v>
      </c>
    </row>
    <row r="43" spans="1:8">
      <c r="A43" s="36" t="s">
        <v>1858</v>
      </c>
      <c r="B43" s="4" t="s">
        <v>1820</v>
      </c>
      <c r="C43" s="4" t="s">
        <v>1828</v>
      </c>
      <c r="D43" s="184">
        <v>37.89</v>
      </c>
      <c r="E43" s="154">
        <f t="shared" si="1"/>
        <v>37.89</v>
      </c>
      <c r="F43" s="4" t="s">
        <v>1849</v>
      </c>
      <c r="G43" s="180" t="s">
        <v>1850</v>
      </c>
      <c r="H43" s="92" t="s">
        <v>1818</v>
      </c>
    </row>
    <row r="44" spans="1:8">
      <c r="A44" s="36" t="s">
        <v>1859</v>
      </c>
      <c r="B44" s="4" t="s">
        <v>1820</v>
      </c>
      <c r="C44" s="4" t="s">
        <v>1828</v>
      </c>
      <c r="D44" s="184">
        <v>124.2</v>
      </c>
      <c r="E44" s="154">
        <f t="shared" si="1"/>
        <v>124.2</v>
      </c>
      <c r="F44" s="4" t="s">
        <v>1849</v>
      </c>
      <c r="G44" s="180" t="s">
        <v>1850</v>
      </c>
      <c r="H44" s="92" t="s">
        <v>1822</v>
      </c>
    </row>
    <row r="45" spans="1:8">
      <c r="A45" s="36" t="s">
        <v>1860</v>
      </c>
      <c r="B45" s="4" t="s">
        <v>1814</v>
      </c>
      <c r="C45" s="4" t="s">
        <v>1861</v>
      </c>
      <c r="D45" s="184">
        <v>87.18</v>
      </c>
      <c r="E45" s="154">
        <f t="shared" si="1"/>
        <v>87.18</v>
      </c>
      <c r="F45" s="4" t="s">
        <v>1849</v>
      </c>
      <c r="G45" s="180" t="s">
        <v>1817</v>
      </c>
      <c r="H45" s="92" t="s">
        <v>1818</v>
      </c>
    </row>
    <row r="46" spans="1:8">
      <c r="A46" s="36" t="s">
        <v>1862</v>
      </c>
      <c r="B46" s="4" t="s">
        <v>1820</v>
      </c>
      <c r="C46" s="4" t="s">
        <v>1861</v>
      </c>
      <c r="D46" s="184">
        <v>41.47</v>
      </c>
      <c r="E46" s="154">
        <f t="shared" si="1"/>
        <v>41.47</v>
      </c>
      <c r="F46" s="4" t="s">
        <v>1849</v>
      </c>
      <c r="G46" s="180" t="s">
        <v>1817</v>
      </c>
      <c r="H46" s="92" t="s">
        <v>1818</v>
      </c>
    </row>
    <row r="47" spans="1:8">
      <c r="A47" s="36" t="s">
        <v>1863</v>
      </c>
      <c r="B47" s="4" t="s">
        <v>1820</v>
      </c>
      <c r="C47" s="4" t="s">
        <v>1861</v>
      </c>
      <c r="D47" s="184">
        <v>41.47</v>
      </c>
      <c r="E47" s="154">
        <f t="shared" si="1"/>
        <v>41.47</v>
      </c>
      <c r="F47" s="4" t="s">
        <v>1849</v>
      </c>
      <c r="G47" s="180" t="s">
        <v>1817</v>
      </c>
      <c r="H47" s="92" t="s">
        <v>1818</v>
      </c>
    </row>
    <row r="48" spans="1:8">
      <c r="A48" s="36" t="s">
        <v>1864</v>
      </c>
      <c r="B48" s="4" t="s">
        <v>1814</v>
      </c>
      <c r="C48" s="4" t="s">
        <v>1861</v>
      </c>
      <c r="D48" s="184">
        <v>87.18</v>
      </c>
      <c r="E48" s="154">
        <f t="shared" si="1"/>
        <v>87.18</v>
      </c>
      <c r="F48" s="4" t="s">
        <v>1849</v>
      </c>
      <c r="G48" s="180" t="s">
        <v>1817</v>
      </c>
      <c r="H48" s="92" t="s">
        <v>1818</v>
      </c>
    </row>
    <row r="49" spans="1:8">
      <c r="A49" s="36" t="s">
        <v>1865</v>
      </c>
      <c r="B49" s="4" t="s">
        <v>1820</v>
      </c>
      <c r="C49" s="4" t="s">
        <v>1861</v>
      </c>
      <c r="D49" s="184">
        <v>41.47</v>
      </c>
      <c r="E49" s="154">
        <f t="shared" si="1"/>
        <v>41.47</v>
      </c>
      <c r="F49" s="4" t="s">
        <v>1849</v>
      </c>
      <c r="G49" s="180" t="s">
        <v>1817</v>
      </c>
      <c r="H49" s="92" t="s">
        <v>1818</v>
      </c>
    </row>
    <row r="50" spans="1:8">
      <c r="A50" s="36" t="s">
        <v>1866</v>
      </c>
      <c r="B50" s="4" t="s">
        <v>1820</v>
      </c>
      <c r="C50" s="4" t="s">
        <v>1861</v>
      </c>
      <c r="D50" s="184">
        <v>41.47</v>
      </c>
      <c r="E50" s="154">
        <f t="shared" si="1"/>
        <v>41.47</v>
      </c>
      <c r="F50" s="4" t="s">
        <v>1849</v>
      </c>
      <c r="G50" s="180" t="s">
        <v>1817</v>
      </c>
      <c r="H50" s="92" t="s">
        <v>1818</v>
      </c>
    </row>
    <row r="51" spans="1:8">
      <c r="A51" s="36" t="s">
        <v>1867</v>
      </c>
      <c r="B51" s="4" t="s">
        <v>1814</v>
      </c>
      <c r="C51" s="4" t="s">
        <v>1861</v>
      </c>
      <c r="D51" s="184">
        <v>87.18</v>
      </c>
      <c r="E51" s="154">
        <f t="shared" si="1"/>
        <v>87.18</v>
      </c>
      <c r="F51" s="4" t="s">
        <v>1849</v>
      </c>
      <c r="G51" s="180" t="s">
        <v>1817</v>
      </c>
      <c r="H51" s="92" t="s">
        <v>1818</v>
      </c>
    </row>
    <row r="52" spans="1:8">
      <c r="A52" s="36" t="s">
        <v>1868</v>
      </c>
      <c r="B52" s="4" t="s">
        <v>1820</v>
      </c>
      <c r="C52" s="4" t="s">
        <v>1861</v>
      </c>
      <c r="D52" s="184">
        <v>41.47</v>
      </c>
      <c r="E52" s="154">
        <f t="shared" si="1"/>
        <v>41.47</v>
      </c>
      <c r="F52" s="4" t="s">
        <v>1849</v>
      </c>
      <c r="G52" s="180" t="s">
        <v>1817</v>
      </c>
      <c r="H52" s="92" t="s">
        <v>1818</v>
      </c>
    </row>
    <row r="53" spans="1:8">
      <c r="A53" s="36" t="s">
        <v>1869</v>
      </c>
      <c r="B53" s="4" t="s">
        <v>1820</v>
      </c>
      <c r="C53" s="4" t="s">
        <v>1861</v>
      </c>
      <c r="D53" s="184">
        <v>41.47</v>
      </c>
      <c r="E53" s="154">
        <f t="shared" si="1"/>
        <v>41.47</v>
      </c>
      <c r="F53" s="4" t="s">
        <v>1849</v>
      </c>
      <c r="G53" s="180" t="s">
        <v>1817</v>
      </c>
      <c r="H53" s="92" t="s">
        <v>1818</v>
      </c>
    </row>
    <row r="54" spans="1:8">
      <c r="A54" s="36" t="s">
        <v>1870</v>
      </c>
      <c r="B54" s="4" t="s">
        <v>1820</v>
      </c>
      <c r="C54" s="4" t="s">
        <v>1861</v>
      </c>
      <c r="D54" s="184">
        <v>106.02</v>
      </c>
      <c r="E54" s="154">
        <f t="shared" si="1"/>
        <v>106.02</v>
      </c>
      <c r="F54" s="4" t="s">
        <v>1849</v>
      </c>
      <c r="G54" s="180" t="s">
        <v>1817</v>
      </c>
      <c r="H54" s="92" t="s">
        <v>1822</v>
      </c>
    </row>
    <row r="55" spans="1:8" ht="15" customHeight="1">
      <c r="A55" s="36" t="s">
        <v>1871</v>
      </c>
      <c r="B55" s="4"/>
      <c r="C55" s="32" t="s">
        <v>1872</v>
      </c>
      <c r="D55" s="184">
        <v>12.42</v>
      </c>
      <c r="E55" s="154">
        <f t="shared" si="1"/>
        <v>12.42</v>
      </c>
      <c r="F55" s="4"/>
      <c r="G55" s="180"/>
      <c r="H55" s="92" t="s">
        <v>1873</v>
      </c>
    </row>
    <row r="56" spans="1:8" ht="29">
      <c r="A56" s="36" t="s">
        <v>1874</v>
      </c>
      <c r="B56" s="4"/>
      <c r="C56" s="32" t="s">
        <v>1875</v>
      </c>
      <c r="D56" s="184">
        <v>12.42</v>
      </c>
      <c r="E56" s="154">
        <f t="shared" si="1"/>
        <v>12.42</v>
      </c>
      <c r="F56" s="4"/>
      <c r="G56" s="180"/>
      <c r="H56" s="92" t="s">
        <v>1873</v>
      </c>
    </row>
    <row r="57" spans="1:8" ht="29.5" thickBot="1">
      <c r="A57" s="38" t="s">
        <v>1876</v>
      </c>
      <c r="B57" s="39"/>
      <c r="C57" s="48" t="s">
        <v>1877</v>
      </c>
      <c r="D57" s="186">
        <v>4.5</v>
      </c>
      <c r="E57" s="187">
        <f t="shared" si="1"/>
        <v>4.5</v>
      </c>
      <c r="F57" s="39"/>
      <c r="G57" s="181"/>
      <c r="H57" s="93" t="s">
        <v>1873</v>
      </c>
    </row>
    <row r="58" spans="1:8" ht="15" thickTop="1"/>
  </sheetData>
  <mergeCells count="4">
    <mergeCell ref="F6:G6"/>
    <mergeCell ref="F7:G7"/>
    <mergeCell ref="D5:E5"/>
    <mergeCell ref="D6:E6"/>
  </mergeCells>
  <hyperlinks>
    <hyperlink ref="F2:I2" r:id="rId1" display="spp-sales@sigmaco.com" xr:uid="{00000000-0004-0000-1800-000000000000}"/>
    <hyperlink ref="F1:I1" r:id="rId2" display="www.sigmaco.com" xr:uid="{00000000-0004-0000-1800-000001000000}"/>
  </hyperlinks>
  <pageMargins left="0.7" right="0.7" top="0.75" bottom="0.75" header="0.3" footer="0.3"/>
  <pageSetup orientation="landscape" r:id="rId3"/>
  <headerFooter>
    <oddFooter>&amp;L&amp;A&amp;C&amp;F</oddFooter>
  </headerFooter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57"/>
  <sheetViews>
    <sheetView workbookViewId="0">
      <selection activeCell="H257" sqref="A1:H257"/>
    </sheetView>
  </sheetViews>
  <sheetFormatPr defaultRowHeight="14.5"/>
  <cols>
    <col min="1" max="1" width="15.1796875" customWidth="1"/>
    <col min="2" max="2" width="13.7265625" customWidth="1"/>
    <col min="3" max="3" width="40.1796875" bestFit="1" customWidth="1"/>
    <col min="4" max="4" width="10.453125" customWidth="1"/>
    <col min="5" max="5" width="10.54296875" customWidth="1"/>
    <col min="6" max="6" width="8" customWidth="1"/>
  </cols>
  <sheetData>
    <row r="1" spans="1:8">
      <c r="E1" s="149"/>
      <c r="F1" s="143"/>
      <c r="G1" s="341" t="s">
        <v>1742</v>
      </c>
    </row>
    <row r="2" spans="1:8" ht="21">
      <c r="A2" s="436" t="s">
        <v>2087</v>
      </c>
      <c r="B2" s="436"/>
      <c r="C2" s="436"/>
      <c r="E2" s="149"/>
      <c r="F2" s="143"/>
      <c r="G2" s="342">
        <f ca="1">TODAY()</f>
        <v>43697</v>
      </c>
    </row>
    <row r="3" spans="1:8" ht="21">
      <c r="A3" s="436" t="s">
        <v>2386</v>
      </c>
      <c r="B3" s="436"/>
      <c r="C3" s="436"/>
      <c r="E3" s="149"/>
      <c r="F3" s="143"/>
    </row>
    <row r="4" spans="1:8">
      <c r="D4" s="264"/>
      <c r="E4" s="264"/>
      <c r="F4" s="9" t="s">
        <v>1393</v>
      </c>
      <c r="G4" s="9"/>
    </row>
    <row r="5" spans="1:8" ht="18">
      <c r="A5" s="10" t="s">
        <v>2948</v>
      </c>
      <c r="B5" s="177"/>
      <c r="C5" s="178"/>
      <c r="D5" s="437" t="s">
        <v>1741</v>
      </c>
      <c r="E5" s="438"/>
    </row>
    <row r="6" spans="1:8">
      <c r="A6" s="177"/>
      <c r="D6" s="439">
        <v>43600</v>
      </c>
      <c r="E6" s="440"/>
      <c r="F6" s="441" t="s">
        <v>1743</v>
      </c>
      <c r="G6" s="442"/>
    </row>
    <row r="7" spans="1:8" ht="15" thickBot="1">
      <c r="A7" s="90"/>
      <c r="B7" s="90"/>
      <c r="D7" s="129" t="s">
        <v>1744</v>
      </c>
      <c r="E7" s="266">
        <v>1</v>
      </c>
      <c r="F7" s="434" t="s">
        <v>3333</v>
      </c>
      <c r="G7" s="435"/>
    </row>
    <row r="8" spans="1:8" ht="30" thickTop="1" thickBot="1">
      <c r="A8" s="16" t="s">
        <v>1812</v>
      </c>
      <c r="B8" s="17" t="s">
        <v>614</v>
      </c>
      <c r="C8" s="17" t="s">
        <v>377</v>
      </c>
      <c r="D8" s="116" t="s">
        <v>1811</v>
      </c>
      <c r="E8" s="116" t="s">
        <v>1810</v>
      </c>
      <c r="F8" s="19" t="s">
        <v>1878</v>
      </c>
      <c r="G8" s="102" t="s">
        <v>1880</v>
      </c>
    </row>
    <row r="9" spans="1:8" ht="15" thickTop="1">
      <c r="A9" s="4" t="s">
        <v>2949</v>
      </c>
      <c r="B9" s="94" t="s">
        <v>964</v>
      </c>
      <c r="C9" s="4" t="s">
        <v>2950</v>
      </c>
      <c r="D9" s="371">
        <v>6.6013071895424833</v>
      </c>
      <c r="E9" s="6">
        <f t="shared" ref="E9:E72" si="0">SUM(D9*BF)</f>
        <v>6.6013071895424833</v>
      </c>
      <c r="F9" s="4">
        <v>0.05</v>
      </c>
      <c r="G9" s="8">
        <v>25</v>
      </c>
      <c r="H9" s="8"/>
    </row>
    <row r="10" spans="1:8">
      <c r="A10" s="4" t="s">
        <v>2951</v>
      </c>
      <c r="B10" s="4" t="s">
        <v>625</v>
      </c>
      <c r="C10" s="4" t="s">
        <v>2950</v>
      </c>
      <c r="D10" s="371">
        <v>6.6013071895424833</v>
      </c>
      <c r="E10" s="6">
        <f t="shared" si="0"/>
        <v>6.6013071895424833</v>
      </c>
      <c r="F10" s="4">
        <v>0.09</v>
      </c>
      <c r="G10" s="8">
        <v>25</v>
      </c>
      <c r="H10" s="8"/>
    </row>
    <row r="11" spans="1:8">
      <c r="A11" s="4" t="s">
        <v>2952</v>
      </c>
      <c r="B11" s="4" t="s">
        <v>615</v>
      </c>
      <c r="C11" s="4" t="s">
        <v>2950</v>
      </c>
      <c r="D11" s="371">
        <v>6.6013071895424833</v>
      </c>
      <c r="E11" s="6">
        <f t="shared" si="0"/>
        <v>6.6013071895424833</v>
      </c>
      <c r="F11" s="4">
        <v>0.15</v>
      </c>
      <c r="G11" s="8">
        <v>25</v>
      </c>
      <c r="H11" s="8"/>
    </row>
    <row r="12" spans="1:8">
      <c r="A12" s="4" t="s">
        <v>2953</v>
      </c>
      <c r="B12" s="4" t="s">
        <v>616</v>
      </c>
      <c r="C12" s="4" t="s">
        <v>2950</v>
      </c>
      <c r="D12" s="371">
        <v>10.03921568627451</v>
      </c>
      <c r="E12" s="6">
        <f t="shared" si="0"/>
        <v>10.03921568627451</v>
      </c>
      <c r="F12" s="4">
        <v>0.2</v>
      </c>
      <c r="G12" s="8">
        <v>25</v>
      </c>
      <c r="H12" s="8"/>
    </row>
    <row r="13" spans="1:8">
      <c r="A13" s="4" t="s">
        <v>2954</v>
      </c>
      <c r="B13" s="4" t="s">
        <v>617</v>
      </c>
      <c r="C13" s="4" t="s">
        <v>2950</v>
      </c>
      <c r="D13" s="371">
        <v>13.529411764705882</v>
      </c>
      <c r="E13" s="6">
        <f t="shared" si="0"/>
        <v>13.529411764705882</v>
      </c>
      <c r="F13" s="4">
        <v>0.36</v>
      </c>
      <c r="G13" s="8">
        <v>25</v>
      </c>
      <c r="H13" s="8"/>
    </row>
    <row r="14" spans="1:8">
      <c r="A14" s="4" t="s">
        <v>2955</v>
      </c>
      <c r="B14" s="4" t="s">
        <v>618</v>
      </c>
      <c r="C14" s="4" t="s">
        <v>2950</v>
      </c>
      <c r="D14" s="371">
        <v>20.862745098039216</v>
      </c>
      <c r="E14" s="6">
        <f t="shared" si="0"/>
        <v>20.862745098039216</v>
      </c>
      <c r="F14" s="4">
        <v>0.55000000000000004</v>
      </c>
      <c r="G14" s="8">
        <v>25</v>
      </c>
      <c r="H14" s="8"/>
    </row>
    <row r="15" spans="1:8">
      <c r="A15" s="4" t="s">
        <v>2956</v>
      </c>
      <c r="B15" s="4" t="s">
        <v>619</v>
      </c>
      <c r="C15" s="4" t="s">
        <v>2950</v>
      </c>
      <c r="D15" s="371">
        <v>33.176470588235297</v>
      </c>
      <c r="E15" s="6">
        <f t="shared" si="0"/>
        <v>33.176470588235297</v>
      </c>
      <c r="F15" s="4">
        <v>0.95</v>
      </c>
      <c r="G15" s="8">
        <v>10</v>
      </c>
      <c r="H15" s="8"/>
    </row>
    <row r="16" spans="1:8">
      <c r="A16" s="4" t="s">
        <v>2957</v>
      </c>
      <c r="B16" s="4" t="s">
        <v>620</v>
      </c>
      <c r="C16" s="4" t="s">
        <v>2950</v>
      </c>
      <c r="D16" s="371">
        <v>41.424836601307184</v>
      </c>
      <c r="E16" s="6">
        <f t="shared" si="0"/>
        <v>41.424836601307184</v>
      </c>
      <c r="F16" s="4">
        <v>1.29</v>
      </c>
      <c r="G16" s="8">
        <v>10</v>
      </c>
      <c r="H16" s="8"/>
    </row>
    <row r="17" spans="1:8">
      <c r="A17" s="4" t="s">
        <v>2958</v>
      </c>
      <c r="B17" s="4" t="s">
        <v>621</v>
      </c>
      <c r="C17" s="4" t="s">
        <v>2950</v>
      </c>
      <c r="D17" s="371">
        <v>67.424836601307192</v>
      </c>
      <c r="E17" s="6">
        <f t="shared" si="0"/>
        <v>67.424836601307192</v>
      </c>
      <c r="F17" s="4">
        <v>1.95</v>
      </c>
      <c r="G17" s="8">
        <v>5</v>
      </c>
      <c r="H17" s="8"/>
    </row>
    <row r="18" spans="1:8">
      <c r="A18" s="4" t="s">
        <v>2959</v>
      </c>
      <c r="B18" s="4" t="s">
        <v>622</v>
      </c>
      <c r="C18" s="4" t="s">
        <v>2950</v>
      </c>
      <c r="D18" s="371">
        <v>132.28758169934642</v>
      </c>
      <c r="E18" s="6">
        <f t="shared" si="0"/>
        <v>132.28758169934642</v>
      </c>
      <c r="F18" s="4">
        <v>3.93</v>
      </c>
      <c r="G18" s="8">
        <v>5</v>
      </c>
      <c r="H18" s="8"/>
    </row>
    <row r="19" spans="1:8">
      <c r="A19" s="4" t="s">
        <v>2960</v>
      </c>
      <c r="B19" s="4" t="s">
        <v>623</v>
      </c>
      <c r="C19" s="4" t="s">
        <v>2950</v>
      </c>
      <c r="D19" s="371">
        <v>202.91503267973854</v>
      </c>
      <c r="E19" s="6">
        <f t="shared" si="0"/>
        <v>202.91503267973854</v>
      </c>
      <c r="F19" s="4">
        <v>5.8</v>
      </c>
      <c r="G19" s="8">
        <v>5</v>
      </c>
      <c r="H19" s="8"/>
    </row>
    <row r="20" spans="1:8" ht="15" thickBot="1">
      <c r="A20" s="80" t="s">
        <v>2961</v>
      </c>
      <c r="B20" s="39" t="s">
        <v>624</v>
      </c>
      <c r="C20" s="39" t="s">
        <v>2950</v>
      </c>
      <c r="D20" s="372">
        <v>489.37254901960785</v>
      </c>
      <c r="E20" s="6">
        <f t="shared" si="0"/>
        <v>489.37254901960785</v>
      </c>
      <c r="F20" s="80">
        <v>11.12</v>
      </c>
      <c r="G20" s="57">
        <v>2</v>
      </c>
      <c r="H20" s="57"/>
    </row>
    <row r="21" spans="1:8" ht="15" thickTop="1">
      <c r="A21" s="20" t="s">
        <v>2962</v>
      </c>
      <c r="B21" s="13" t="s">
        <v>2963</v>
      </c>
      <c r="C21" s="13" t="s">
        <v>2964</v>
      </c>
      <c r="D21" s="373">
        <v>10.235294117647058</v>
      </c>
      <c r="E21" s="6">
        <f t="shared" si="0"/>
        <v>10.235294117647058</v>
      </c>
      <c r="F21" s="20">
        <v>0.08</v>
      </c>
      <c r="G21" s="22">
        <v>25</v>
      </c>
      <c r="H21" s="22"/>
    </row>
    <row r="22" spans="1:8">
      <c r="A22" s="4" t="s">
        <v>2965</v>
      </c>
      <c r="B22" s="4" t="s">
        <v>2966</v>
      </c>
      <c r="C22" s="4" t="s">
        <v>2964</v>
      </c>
      <c r="D22" s="371">
        <v>10.235294117647058</v>
      </c>
      <c r="E22" s="6">
        <f t="shared" si="0"/>
        <v>10.235294117647058</v>
      </c>
      <c r="F22" s="4">
        <v>0.13</v>
      </c>
      <c r="G22" s="8">
        <v>25</v>
      </c>
      <c r="H22" s="8"/>
    </row>
    <row r="23" spans="1:8">
      <c r="A23" s="4" t="s">
        <v>2967</v>
      </c>
      <c r="B23" s="4" t="s">
        <v>2968</v>
      </c>
      <c r="C23" s="4" t="s">
        <v>2964</v>
      </c>
      <c r="D23" s="371">
        <v>10.235294117647058</v>
      </c>
      <c r="E23" s="6">
        <f t="shared" si="0"/>
        <v>10.235294117647058</v>
      </c>
      <c r="F23" s="4">
        <v>0.13</v>
      </c>
      <c r="G23" s="8">
        <v>25</v>
      </c>
      <c r="H23" s="8"/>
    </row>
    <row r="24" spans="1:8">
      <c r="A24" s="4" t="s">
        <v>2969</v>
      </c>
      <c r="B24" s="4" t="s">
        <v>2970</v>
      </c>
      <c r="C24" s="4" t="s">
        <v>2964</v>
      </c>
      <c r="D24" s="371">
        <v>10.875816993464055</v>
      </c>
      <c r="E24" s="6">
        <f t="shared" si="0"/>
        <v>10.875816993464055</v>
      </c>
      <c r="F24" s="4">
        <v>0.19</v>
      </c>
      <c r="G24" s="8">
        <v>25</v>
      </c>
      <c r="H24" s="8"/>
    </row>
    <row r="25" spans="1:8">
      <c r="A25" s="4" t="s">
        <v>2971</v>
      </c>
      <c r="B25" s="4" t="s">
        <v>2972</v>
      </c>
      <c r="C25" s="4" t="s">
        <v>2964</v>
      </c>
      <c r="D25" s="371">
        <v>10.875816993464055</v>
      </c>
      <c r="E25" s="6">
        <f t="shared" si="0"/>
        <v>10.875816993464055</v>
      </c>
      <c r="F25" s="4">
        <v>0.19</v>
      </c>
      <c r="G25" s="8">
        <v>25</v>
      </c>
      <c r="H25" s="8"/>
    </row>
    <row r="26" spans="1:8">
      <c r="A26" s="4" t="s">
        <v>2973</v>
      </c>
      <c r="B26" s="4" t="s">
        <v>2974</v>
      </c>
      <c r="C26" s="4" t="s">
        <v>2964</v>
      </c>
      <c r="D26" s="371">
        <v>14.797385620915033</v>
      </c>
      <c r="E26" s="6">
        <f t="shared" si="0"/>
        <v>14.797385620915033</v>
      </c>
      <c r="F26" s="4">
        <v>0.47</v>
      </c>
      <c r="G26" s="8">
        <v>25</v>
      </c>
      <c r="H26" s="8"/>
    </row>
    <row r="27" spans="1:8">
      <c r="A27" s="4" t="s">
        <v>2975</v>
      </c>
      <c r="B27" s="4" t="s">
        <v>2976</v>
      </c>
      <c r="C27" s="4" t="s">
        <v>2964</v>
      </c>
      <c r="D27" s="371">
        <v>14.797385620915033</v>
      </c>
      <c r="E27" s="6">
        <f t="shared" si="0"/>
        <v>14.797385620915033</v>
      </c>
      <c r="F27" s="4">
        <v>0.47</v>
      </c>
      <c r="G27" s="8">
        <v>25</v>
      </c>
      <c r="H27" s="8"/>
    </row>
    <row r="28" spans="1:8">
      <c r="A28" s="4" t="s">
        <v>2977</v>
      </c>
      <c r="B28" s="4" t="s">
        <v>2978</v>
      </c>
      <c r="C28" s="4" t="s">
        <v>2964</v>
      </c>
      <c r="D28" s="371">
        <v>25.97385620915033</v>
      </c>
      <c r="E28" s="6">
        <f t="shared" si="0"/>
        <v>25.97385620915033</v>
      </c>
      <c r="F28" s="4">
        <v>0.5</v>
      </c>
      <c r="G28" s="8">
        <v>25</v>
      </c>
      <c r="H28" s="8"/>
    </row>
    <row r="29" spans="1:8">
      <c r="A29" s="4" t="s">
        <v>2979</v>
      </c>
      <c r="B29" s="4" t="s">
        <v>2980</v>
      </c>
      <c r="C29" s="4" t="s">
        <v>2964</v>
      </c>
      <c r="D29" s="371">
        <v>25.97385620915033</v>
      </c>
      <c r="E29" s="6">
        <f t="shared" si="0"/>
        <v>25.97385620915033</v>
      </c>
      <c r="F29" s="4">
        <v>0.5</v>
      </c>
      <c r="G29" s="8">
        <v>25</v>
      </c>
      <c r="H29" s="8"/>
    </row>
    <row r="30" spans="1:8">
      <c r="A30" s="4" t="s">
        <v>2981</v>
      </c>
      <c r="B30" s="4" t="s">
        <v>2982</v>
      </c>
      <c r="C30" s="4" t="s">
        <v>2964</v>
      </c>
      <c r="D30" s="371">
        <v>25.97385620915033</v>
      </c>
      <c r="E30" s="6">
        <f t="shared" si="0"/>
        <v>25.97385620915033</v>
      </c>
      <c r="F30" s="4">
        <v>0.5</v>
      </c>
      <c r="G30" s="8">
        <v>25</v>
      </c>
      <c r="H30" s="8"/>
    </row>
    <row r="31" spans="1:8">
      <c r="A31" s="4" t="s">
        <v>2983</v>
      </c>
      <c r="B31" s="4" t="s">
        <v>2984</v>
      </c>
      <c r="C31" s="4" t="s">
        <v>2964</v>
      </c>
      <c r="D31" s="371">
        <v>40.562091503267979</v>
      </c>
      <c r="E31" s="6">
        <f t="shared" si="0"/>
        <v>40.562091503267979</v>
      </c>
      <c r="F31" s="4">
        <v>0.6</v>
      </c>
      <c r="G31" s="8">
        <v>10</v>
      </c>
      <c r="H31" s="8"/>
    </row>
    <row r="32" spans="1:8">
      <c r="A32" s="4" t="s">
        <v>2985</v>
      </c>
      <c r="B32" s="4" t="s">
        <v>2986</v>
      </c>
      <c r="C32" s="4" t="s">
        <v>2964</v>
      </c>
      <c r="D32" s="371">
        <v>40.562091503267979</v>
      </c>
      <c r="E32" s="6">
        <f t="shared" si="0"/>
        <v>40.562091503267979</v>
      </c>
      <c r="F32" s="4">
        <v>0.6</v>
      </c>
      <c r="G32" s="8">
        <v>10</v>
      </c>
      <c r="H32" s="8"/>
    </row>
    <row r="33" spans="1:8">
      <c r="A33" s="4" t="s">
        <v>2987</v>
      </c>
      <c r="B33" s="4" t="s">
        <v>2988</v>
      </c>
      <c r="C33" s="4" t="s">
        <v>2964</v>
      </c>
      <c r="D33" s="371">
        <v>40.562091503267979</v>
      </c>
      <c r="E33" s="6">
        <f t="shared" si="0"/>
        <v>40.562091503267979</v>
      </c>
      <c r="F33" s="4">
        <v>0.6</v>
      </c>
      <c r="G33" s="8">
        <v>10</v>
      </c>
      <c r="H33" s="8"/>
    </row>
    <row r="34" spans="1:8">
      <c r="A34" s="4" t="s">
        <v>2989</v>
      </c>
      <c r="B34" s="4" t="s">
        <v>2990</v>
      </c>
      <c r="C34" s="4" t="s">
        <v>2964</v>
      </c>
      <c r="D34" s="371">
        <v>51.24183006535948</v>
      </c>
      <c r="E34" s="6">
        <f t="shared" si="0"/>
        <v>51.24183006535948</v>
      </c>
      <c r="F34" s="4">
        <v>0.93</v>
      </c>
      <c r="G34" s="8">
        <v>10</v>
      </c>
      <c r="H34" s="8"/>
    </row>
    <row r="35" spans="1:8">
      <c r="A35" s="4" t="s">
        <v>2991</v>
      </c>
      <c r="B35" s="4" t="s">
        <v>2992</v>
      </c>
      <c r="C35" s="4" t="s">
        <v>2964</v>
      </c>
      <c r="D35" s="371">
        <v>51.24183006535948</v>
      </c>
      <c r="E35" s="6">
        <f t="shared" si="0"/>
        <v>51.24183006535948</v>
      </c>
      <c r="F35" s="4">
        <v>0.93</v>
      </c>
      <c r="G35" s="8">
        <v>10</v>
      </c>
      <c r="H35" s="8"/>
    </row>
    <row r="36" spans="1:8">
      <c r="A36" s="4" t="s">
        <v>2993</v>
      </c>
      <c r="B36" s="4" t="s">
        <v>2994</v>
      </c>
      <c r="C36" s="4" t="s">
        <v>2964</v>
      </c>
      <c r="D36" s="371">
        <v>51.24183006535948</v>
      </c>
      <c r="E36" s="6">
        <f t="shared" si="0"/>
        <v>51.24183006535948</v>
      </c>
      <c r="F36" s="4">
        <v>0.93</v>
      </c>
      <c r="G36" s="8">
        <v>10</v>
      </c>
      <c r="H36" s="8"/>
    </row>
    <row r="37" spans="1:8">
      <c r="A37" s="4" t="s">
        <v>2995</v>
      </c>
      <c r="B37" s="4" t="s">
        <v>2996</v>
      </c>
      <c r="C37" s="4" t="s">
        <v>2964</v>
      </c>
      <c r="D37" s="371">
        <v>51.24183006535948</v>
      </c>
      <c r="E37" s="6">
        <f t="shared" si="0"/>
        <v>51.24183006535948</v>
      </c>
      <c r="F37" s="4">
        <v>0.93</v>
      </c>
      <c r="G37" s="8">
        <v>10</v>
      </c>
      <c r="H37" s="8"/>
    </row>
    <row r="38" spans="1:8">
      <c r="A38" s="4" t="s">
        <v>2997</v>
      </c>
      <c r="B38" s="4" t="s">
        <v>2998</v>
      </c>
      <c r="C38" s="4" t="s">
        <v>2964</v>
      </c>
      <c r="D38" s="371">
        <v>94.535947712418292</v>
      </c>
      <c r="E38" s="6">
        <f t="shared" si="0"/>
        <v>94.535947712418292</v>
      </c>
      <c r="F38" s="4">
        <v>1.2</v>
      </c>
      <c r="G38" s="8">
        <v>5</v>
      </c>
      <c r="H38" s="8"/>
    </row>
    <row r="39" spans="1:8">
      <c r="A39" s="4" t="s">
        <v>2999</v>
      </c>
      <c r="B39" s="4" t="s">
        <v>3000</v>
      </c>
      <c r="C39" s="4" t="s">
        <v>2964</v>
      </c>
      <c r="D39" s="371">
        <v>94.535947712418292</v>
      </c>
      <c r="E39" s="6">
        <f t="shared" si="0"/>
        <v>94.535947712418292</v>
      </c>
      <c r="F39" s="4">
        <v>1.2</v>
      </c>
      <c r="G39" s="8">
        <v>5</v>
      </c>
      <c r="H39" s="8"/>
    </row>
    <row r="40" spans="1:8">
      <c r="A40" s="4" t="s">
        <v>3001</v>
      </c>
      <c r="B40" s="4" t="s">
        <v>3002</v>
      </c>
      <c r="C40" s="4" t="s">
        <v>2964</v>
      </c>
      <c r="D40" s="371">
        <v>94.535947712418292</v>
      </c>
      <c r="E40" s="6">
        <f t="shared" si="0"/>
        <v>94.535947712418292</v>
      </c>
      <c r="F40" s="4">
        <v>1.2</v>
      </c>
      <c r="G40" s="8">
        <v>5</v>
      </c>
      <c r="H40" s="8"/>
    </row>
    <row r="41" spans="1:8">
      <c r="A41" s="4" t="s">
        <v>3003</v>
      </c>
      <c r="B41" s="4" t="s">
        <v>3004</v>
      </c>
      <c r="C41" s="4" t="s">
        <v>2964</v>
      </c>
      <c r="D41" s="371">
        <v>94.535947712418292</v>
      </c>
      <c r="E41" s="6">
        <f t="shared" si="0"/>
        <v>94.535947712418292</v>
      </c>
      <c r="F41" s="4">
        <v>1.2</v>
      </c>
      <c r="G41" s="8">
        <v>5</v>
      </c>
      <c r="H41" s="8"/>
    </row>
    <row r="42" spans="1:8" ht="15" thickBot="1">
      <c r="A42" s="39" t="s">
        <v>3005</v>
      </c>
      <c r="B42" s="80" t="s">
        <v>3006</v>
      </c>
      <c r="C42" s="39" t="s">
        <v>2964</v>
      </c>
      <c r="D42" s="374">
        <v>160.18300653594773</v>
      </c>
      <c r="E42" s="6">
        <f t="shared" si="0"/>
        <v>160.18300653594773</v>
      </c>
      <c r="F42" s="80">
        <v>2.95</v>
      </c>
      <c r="G42" s="57">
        <v>5</v>
      </c>
      <c r="H42" s="81"/>
    </row>
    <row r="43" spans="1:8" ht="15" thickTop="1">
      <c r="A43" s="13" t="s">
        <v>3007</v>
      </c>
      <c r="B43" s="20" t="s">
        <v>964</v>
      </c>
      <c r="C43" s="13" t="s">
        <v>3008</v>
      </c>
      <c r="D43" s="375">
        <v>10.03921568627451</v>
      </c>
      <c r="E43" s="6">
        <f t="shared" si="0"/>
        <v>10.03921568627451</v>
      </c>
      <c r="F43" s="20">
        <v>0.06</v>
      </c>
      <c r="G43" s="22">
        <v>25</v>
      </c>
      <c r="H43" s="56"/>
    </row>
    <row r="44" spans="1:8">
      <c r="A44" s="4" t="s">
        <v>3009</v>
      </c>
      <c r="B44" s="4" t="s">
        <v>625</v>
      </c>
      <c r="C44" s="4" t="s">
        <v>3008</v>
      </c>
      <c r="D44" s="371">
        <v>10.03921568627451</v>
      </c>
      <c r="E44" s="6">
        <f t="shared" si="0"/>
        <v>10.03921568627451</v>
      </c>
      <c r="F44" s="4">
        <v>0.11</v>
      </c>
      <c r="G44" s="8">
        <v>25</v>
      </c>
      <c r="H44" s="8"/>
    </row>
    <row r="45" spans="1:8">
      <c r="A45" s="4" t="s">
        <v>3010</v>
      </c>
      <c r="B45" s="4" t="s">
        <v>615</v>
      </c>
      <c r="C45" s="4" t="s">
        <v>3008</v>
      </c>
      <c r="D45" s="371">
        <v>10.03921568627451</v>
      </c>
      <c r="E45" s="6">
        <f t="shared" si="0"/>
        <v>10.03921568627451</v>
      </c>
      <c r="F45" s="4">
        <v>0.16</v>
      </c>
      <c r="G45" s="8">
        <v>25</v>
      </c>
      <c r="H45" s="8"/>
    </row>
    <row r="46" spans="1:8">
      <c r="A46" s="4" t="s">
        <v>3011</v>
      </c>
      <c r="B46" s="4" t="s">
        <v>616</v>
      </c>
      <c r="C46" s="4" t="s">
        <v>3008</v>
      </c>
      <c r="D46" s="371">
        <v>12.483660130718956</v>
      </c>
      <c r="E46" s="6">
        <f t="shared" si="0"/>
        <v>12.483660130718956</v>
      </c>
      <c r="F46" s="4">
        <v>0.22</v>
      </c>
      <c r="G46" s="8">
        <v>25</v>
      </c>
      <c r="H46" s="8"/>
    </row>
    <row r="47" spans="1:8">
      <c r="A47" s="4" t="s">
        <v>3012</v>
      </c>
      <c r="B47" s="4" t="s">
        <v>617</v>
      </c>
      <c r="C47" s="4" t="s">
        <v>3008</v>
      </c>
      <c r="D47" s="371">
        <v>17.607843137254903</v>
      </c>
      <c r="E47" s="6">
        <f t="shared" si="0"/>
        <v>17.607843137254903</v>
      </c>
      <c r="F47" s="4">
        <v>0.34</v>
      </c>
      <c r="G47" s="8">
        <v>25</v>
      </c>
      <c r="H47" s="8"/>
    </row>
    <row r="48" spans="1:8">
      <c r="A48" s="4" t="s">
        <v>3013</v>
      </c>
      <c r="B48" s="4" t="s">
        <v>618</v>
      </c>
      <c r="C48" s="4" t="s">
        <v>3008</v>
      </c>
      <c r="D48" s="371">
        <v>29.137254901960784</v>
      </c>
      <c r="E48" s="6">
        <f t="shared" si="0"/>
        <v>29.137254901960784</v>
      </c>
      <c r="F48" s="4">
        <v>0.56000000000000005</v>
      </c>
      <c r="G48" s="8">
        <v>25</v>
      </c>
      <c r="H48" s="8"/>
    </row>
    <row r="49" spans="1:8">
      <c r="A49" s="4" t="s">
        <v>3014</v>
      </c>
      <c r="B49" s="4" t="s">
        <v>619</v>
      </c>
      <c r="C49" s="4" t="s">
        <v>3008</v>
      </c>
      <c r="D49" s="371">
        <v>44.601307189542474</v>
      </c>
      <c r="E49" s="6">
        <f t="shared" si="0"/>
        <v>44.601307189542474</v>
      </c>
      <c r="F49" s="4">
        <v>0.96</v>
      </c>
      <c r="G49" s="8">
        <v>10</v>
      </c>
      <c r="H49" s="8"/>
    </row>
    <row r="50" spans="1:8">
      <c r="A50" s="4" t="s">
        <v>3015</v>
      </c>
      <c r="B50" s="4" t="s">
        <v>620</v>
      </c>
      <c r="C50" s="4" t="s">
        <v>3008</v>
      </c>
      <c r="D50" s="371">
        <v>58.1045751633987</v>
      </c>
      <c r="E50" s="6">
        <f t="shared" si="0"/>
        <v>58.1045751633987</v>
      </c>
      <c r="F50" s="4">
        <v>1.32</v>
      </c>
      <c r="G50" s="8">
        <v>10</v>
      </c>
      <c r="H50" s="8"/>
    </row>
    <row r="51" spans="1:8">
      <c r="A51" s="4" t="s">
        <v>3016</v>
      </c>
      <c r="B51" s="4" t="s">
        <v>621</v>
      </c>
      <c r="C51" s="4" t="s">
        <v>3008</v>
      </c>
      <c r="D51" s="371">
        <v>98.522875816993476</v>
      </c>
      <c r="E51" s="6">
        <f t="shared" si="0"/>
        <v>98.522875816993476</v>
      </c>
      <c r="F51" s="4">
        <v>2.08</v>
      </c>
      <c r="G51" s="8">
        <v>5</v>
      </c>
      <c r="H51" s="8"/>
    </row>
    <row r="52" spans="1:8">
      <c r="A52" s="4" t="s">
        <v>3017</v>
      </c>
      <c r="B52" s="4" t="s">
        <v>622</v>
      </c>
      <c r="C52" s="4" t="s">
        <v>3008</v>
      </c>
      <c r="D52" s="371">
        <v>155.75163398692811</v>
      </c>
      <c r="E52" s="6">
        <f t="shared" si="0"/>
        <v>155.75163398692811</v>
      </c>
      <c r="F52" s="4">
        <v>4.21</v>
      </c>
      <c r="G52" s="8">
        <v>5</v>
      </c>
      <c r="H52" s="8"/>
    </row>
    <row r="53" spans="1:8">
      <c r="A53" s="4" t="s">
        <v>3018</v>
      </c>
      <c r="B53" s="4" t="s">
        <v>623</v>
      </c>
      <c r="C53" s="4" t="s">
        <v>3008</v>
      </c>
      <c r="D53" s="371">
        <v>233.5816993464052</v>
      </c>
      <c r="E53" s="6">
        <f t="shared" si="0"/>
        <v>233.5816993464052</v>
      </c>
      <c r="F53" s="4">
        <v>6.51</v>
      </c>
      <c r="G53" s="8">
        <v>5</v>
      </c>
      <c r="H53" s="8"/>
    </row>
    <row r="54" spans="1:8" ht="15" thickBot="1">
      <c r="A54" s="39" t="s">
        <v>3019</v>
      </c>
      <c r="B54" s="39" t="s">
        <v>624</v>
      </c>
      <c r="C54" s="80" t="s">
        <v>3008</v>
      </c>
      <c r="D54" s="374">
        <v>700.83660130718954</v>
      </c>
      <c r="E54" s="6">
        <f t="shared" si="0"/>
        <v>700.83660130718954</v>
      </c>
      <c r="F54" s="39">
        <v>11.36</v>
      </c>
      <c r="G54" s="81">
        <v>2</v>
      </c>
      <c r="H54" s="57"/>
    </row>
    <row r="55" spans="1:8" ht="15" thickTop="1">
      <c r="A55" s="13" t="s">
        <v>3020</v>
      </c>
      <c r="B55" s="376" t="s">
        <v>964</v>
      </c>
      <c r="C55" s="20" t="s">
        <v>3021</v>
      </c>
      <c r="D55" s="375">
        <v>7.2287581699346415</v>
      </c>
      <c r="E55" s="6">
        <f t="shared" si="0"/>
        <v>7.2287581699346415</v>
      </c>
      <c r="F55" s="13">
        <v>0.05</v>
      </c>
      <c r="G55" s="56">
        <v>25</v>
      </c>
      <c r="H55" s="22"/>
    </row>
    <row r="56" spans="1:8">
      <c r="A56" s="4" t="s">
        <v>3022</v>
      </c>
      <c r="B56" s="94" t="s">
        <v>625</v>
      </c>
      <c r="C56" s="4" t="s">
        <v>3021</v>
      </c>
      <c r="D56" s="371">
        <v>7.2287581699346415</v>
      </c>
      <c r="E56" s="6">
        <f t="shared" si="0"/>
        <v>7.2287581699346415</v>
      </c>
      <c r="F56" s="4">
        <v>0.09</v>
      </c>
      <c r="G56" s="8">
        <v>25</v>
      </c>
      <c r="H56" s="8"/>
    </row>
    <row r="57" spans="1:8">
      <c r="A57" s="4" t="s">
        <v>3023</v>
      </c>
      <c r="B57" s="4" t="s">
        <v>615</v>
      </c>
      <c r="C57" s="4" t="s">
        <v>3021</v>
      </c>
      <c r="D57" s="371">
        <v>7.2287581699346415</v>
      </c>
      <c r="E57" s="6">
        <f t="shared" si="0"/>
        <v>7.2287581699346415</v>
      </c>
      <c r="F57" s="4">
        <v>0.14000000000000001</v>
      </c>
      <c r="G57" s="8">
        <v>25</v>
      </c>
      <c r="H57" s="8"/>
    </row>
    <row r="58" spans="1:8">
      <c r="A58" s="4" t="s">
        <v>3024</v>
      </c>
      <c r="B58" s="4" t="s">
        <v>616</v>
      </c>
      <c r="C58" s="4" t="s">
        <v>3021</v>
      </c>
      <c r="D58" s="371">
        <v>9.18954248366013</v>
      </c>
      <c r="E58" s="6">
        <f t="shared" si="0"/>
        <v>9.18954248366013</v>
      </c>
      <c r="F58" s="4">
        <v>0.2</v>
      </c>
      <c r="G58" s="8">
        <v>25</v>
      </c>
      <c r="H58" s="8"/>
    </row>
    <row r="59" spans="1:8">
      <c r="A59" s="4" t="s">
        <v>3025</v>
      </c>
      <c r="B59" s="4" t="s">
        <v>617</v>
      </c>
      <c r="C59" s="4" t="s">
        <v>3021</v>
      </c>
      <c r="D59" s="371">
        <v>13.529411764705882</v>
      </c>
      <c r="E59" s="6">
        <f t="shared" si="0"/>
        <v>13.529411764705882</v>
      </c>
      <c r="F59" s="4">
        <v>0.32</v>
      </c>
      <c r="G59" s="8">
        <v>25</v>
      </c>
      <c r="H59" s="8"/>
    </row>
    <row r="60" spans="1:8">
      <c r="A60" s="4" t="s">
        <v>3026</v>
      </c>
      <c r="B60" s="4" t="s">
        <v>618</v>
      </c>
      <c r="C60" s="4" t="s">
        <v>3021</v>
      </c>
      <c r="D60" s="371">
        <v>22.82352941176471</v>
      </c>
      <c r="E60" s="6">
        <f t="shared" si="0"/>
        <v>22.82352941176471</v>
      </c>
      <c r="F60" s="4">
        <v>0.51</v>
      </c>
      <c r="G60" s="8">
        <v>25</v>
      </c>
      <c r="H60" s="8"/>
    </row>
    <row r="61" spans="1:8">
      <c r="A61" s="4" t="s">
        <v>3027</v>
      </c>
      <c r="B61" s="4" t="s">
        <v>619</v>
      </c>
      <c r="C61" s="4" t="s">
        <v>3021</v>
      </c>
      <c r="D61" s="371">
        <v>36.509803921568626</v>
      </c>
      <c r="E61" s="6">
        <f t="shared" si="0"/>
        <v>36.509803921568626</v>
      </c>
      <c r="F61" s="4">
        <v>0.8</v>
      </c>
      <c r="G61" s="8">
        <v>10</v>
      </c>
      <c r="H61" s="8"/>
    </row>
    <row r="62" spans="1:8">
      <c r="A62" s="4" t="s">
        <v>3028</v>
      </c>
      <c r="B62" s="4" t="s">
        <v>620</v>
      </c>
      <c r="C62" s="4" t="s">
        <v>3021</v>
      </c>
      <c r="D62" s="371">
        <v>45.751633986928105</v>
      </c>
      <c r="E62" s="6">
        <f t="shared" si="0"/>
        <v>45.751633986928105</v>
      </c>
      <c r="F62" s="4">
        <v>1.06</v>
      </c>
      <c r="G62" s="8">
        <v>10</v>
      </c>
      <c r="H62" s="8"/>
    </row>
    <row r="63" spans="1:8">
      <c r="A63" s="4" t="s">
        <v>3029</v>
      </c>
      <c r="B63" s="4" t="s">
        <v>621</v>
      </c>
      <c r="C63" s="4" t="s">
        <v>3021</v>
      </c>
      <c r="D63" s="371">
        <v>74.183006535947712</v>
      </c>
      <c r="E63" s="6">
        <f t="shared" si="0"/>
        <v>74.183006535947712</v>
      </c>
      <c r="F63" s="4">
        <v>1.71</v>
      </c>
      <c r="G63" s="8">
        <v>5</v>
      </c>
      <c r="H63" s="8"/>
    </row>
    <row r="64" spans="1:8">
      <c r="A64" s="4" t="s">
        <v>3030</v>
      </c>
      <c r="B64" s="4" t="s">
        <v>622</v>
      </c>
      <c r="C64" s="4" t="s">
        <v>3021</v>
      </c>
      <c r="D64" s="371">
        <v>145.30718954248366</v>
      </c>
      <c r="E64" s="6">
        <f t="shared" si="0"/>
        <v>145.30718954248366</v>
      </c>
      <c r="F64" s="4">
        <v>3.25</v>
      </c>
      <c r="G64" s="8">
        <v>5</v>
      </c>
      <c r="H64" s="8"/>
    </row>
    <row r="65" spans="1:8">
      <c r="A65" s="4" t="s">
        <v>3031</v>
      </c>
      <c r="B65" s="4" t="s">
        <v>623</v>
      </c>
      <c r="C65" s="4" t="s">
        <v>3021</v>
      </c>
      <c r="D65" s="371">
        <v>233.5816993464052</v>
      </c>
      <c r="E65" s="6">
        <f t="shared" si="0"/>
        <v>233.5816993464052</v>
      </c>
      <c r="F65" s="4">
        <v>5</v>
      </c>
      <c r="G65" s="8">
        <v>5</v>
      </c>
      <c r="H65" s="8"/>
    </row>
    <row r="66" spans="1:8" ht="15" thickBot="1">
      <c r="A66" s="80" t="s">
        <v>3032</v>
      </c>
      <c r="B66" s="39" t="s">
        <v>624</v>
      </c>
      <c r="C66" s="39" t="s">
        <v>3021</v>
      </c>
      <c r="D66" s="374">
        <v>533.97385620915031</v>
      </c>
      <c r="E66" s="6">
        <f t="shared" si="0"/>
        <v>533.97385620915031</v>
      </c>
      <c r="F66" s="39">
        <v>8.85</v>
      </c>
      <c r="G66" s="81">
        <v>2</v>
      </c>
      <c r="H66" s="57"/>
    </row>
    <row r="67" spans="1:8" ht="15" thickTop="1">
      <c r="A67" s="20" t="s">
        <v>3033</v>
      </c>
      <c r="B67" s="13" t="s">
        <v>964</v>
      </c>
      <c r="C67" s="13" t="s">
        <v>3034</v>
      </c>
      <c r="D67" s="375">
        <v>10.235294117647058</v>
      </c>
      <c r="E67" s="6">
        <f t="shared" si="0"/>
        <v>10.235294117647058</v>
      </c>
      <c r="F67" s="13">
        <v>7.0000000000000007E-2</v>
      </c>
      <c r="G67" s="56">
        <v>25</v>
      </c>
      <c r="H67" s="22"/>
    </row>
    <row r="68" spans="1:8">
      <c r="A68" s="4" t="s">
        <v>3035</v>
      </c>
      <c r="B68" s="4" t="s">
        <v>625</v>
      </c>
      <c r="C68" s="4" t="s">
        <v>3034</v>
      </c>
      <c r="D68" s="371">
        <v>10.235294117647058</v>
      </c>
      <c r="E68" s="6">
        <f t="shared" si="0"/>
        <v>10.235294117647058</v>
      </c>
      <c r="F68" s="4">
        <v>0.1</v>
      </c>
      <c r="G68" s="8">
        <v>25</v>
      </c>
      <c r="H68" s="8"/>
    </row>
    <row r="69" spans="1:8">
      <c r="A69" s="4" t="s">
        <v>3036</v>
      </c>
      <c r="B69" s="4" t="s">
        <v>615</v>
      </c>
      <c r="C69" s="4" t="s">
        <v>3034</v>
      </c>
      <c r="D69" s="371">
        <v>10.235294117647058</v>
      </c>
      <c r="E69" s="6">
        <f t="shared" si="0"/>
        <v>10.235294117647058</v>
      </c>
      <c r="F69" s="4">
        <v>0.14000000000000001</v>
      </c>
      <c r="G69" s="8">
        <v>25</v>
      </c>
      <c r="H69" s="8"/>
    </row>
    <row r="70" spans="1:8">
      <c r="A70" s="4" t="s">
        <v>3037</v>
      </c>
      <c r="B70" s="94" t="s">
        <v>616</v>
      </c>
      <c r="C70" s="4" t="s">
        <v>3034</v>
      </c>
      <c r="D70" s="371">
        <v>12.483660130718956</v>
      </c>
      <c r="E70" s="6">
        <f t="shared" si="0"/>
        <v>12.483660130718956</v>
      </c>
      <c r="F70" s="4">
        <v>0.23</v>
      </c>
      <c r="G70" s="8">
        <v>25</v>
      </c>
      <c r="H70" s="8"/>
    </row>
    <row r="71" spans="1:8">
      <c r="A71" s="4" t="s">
        <v>3038</v>
      </c>
      <c r="B71" s="4" t="s">
        <v>617</v>
      </c>
      <c r="C71" s="4" t="s">
        <v>3034</v>
      </c>
      <c r="D71" s="371">
        <v>17.607843137254903</v>
      </c>
      <c r="E71" s="6">
        <f t="shared" si="0"/>
        <v>17.607843137254903</v>
      </c>
      <c r="F71" s="4">
        <v>0.35</v>
      </c>
      <c r="G71" s="8">
        <v>25</v>
      </c>
      <c r="H71" s="8"/>
    </row>
    <row r="72" spans="1:8">
      <c r="A72" s="4" t="s">
        <v>3026</v>
      </c>
      <c r="B72" s="4" t="s">
        <v>618</v>
      </c>
      <c r="C72" s="4" t="s">
        <v>3034</v>
      </c>
      <c r="D72" s="371">
        <v>29.137254901960784</v>
      </c>
      <c r="E72" s="6">
        <f t="shared" si="0"/>
        <v>29.137254901960784</v>
      </c>
      <c r="F72" s="4">
        <v>0.56000000000000005</v>
      </c>
      <c r="G72" s="8">
        <v>25</v>
      </c>
      <c r="H72" s="8"/>
    </row>
    <row r="73" spans="1:8">
      <c r="A73" s="4" t="s">
        <v>3039</v>
      </c>
      <c r="B73" s="4" t="s">
        <v>619</v>
      </c>
      <c r="C73" s="4" t="s">
        <v>3034</v>
      </c>
      <c r="D73" s="371">
        <v>44.601307189542474</v>
      </c>
      <c r="E73" s="6">
        <f t="shared" ref="E73:E136" si="1">SUM(D73*BF)</f>
        <v>44.601307189542474</v>
      </c>
      <c r="F73" s="4">
        <v>0.91</v>
      </c>
      <c r="G73" s="8">
        <v>10</v>
      </c>
      <c r="H73" s="8"/>
    </row>
    <row r="74" spans="1:8">
      <c r="A74" s="4" t="s">
        <v>3040</v>
      </c>
      <c r="B74" s="4" t="s">
        <v>620</v>
      </c>
      <c r="C74" s="4" t="s">
        <v>3034</v>
      </c>
      <c r="D74" s="371">
        <v>59.895424836601308</v>
      </c>
      <c r="E74" s="6">
        <f t="shared" si="1"/>
        <v>59.895424836601308</v>
      </c>
      <c r="F74" s="4">
        <v>1.21</v>
      </c>
      <c r="G74" s="8">
        <v>10</v>
      </c>
      <c r="H74" s="8"/>
    </row>
    <row r="75" spans="1:8" ht="15" thickBot="1">
      <c r="A75" s="80" t="s">
        <v>3041</v>
      </c>
      <c r="B75" s="80" t="s">
        <v>621</v>
      </c>
      <c r="C75" s="39" t="s">
        <v>3034</v>
      </c>
      <c r="D75" s="372">
        <v>101.51633986928104</v>
      </c>
      <c r="E75" s="6">
        <f t="shared" si="1"/>
        <v>101.51633986928104</v>
      </c>
      <c r="F75" s="80">
        <v>2.1</v>
      </c>
      <c r="G75" s="81">
        <v>5</v>
      </c>
      <c r="H75" s="81"/>
    </row>
    <row r="76" spans="1:8" ht="15" thickTop="1">
      <c r="A76" s="20" t="s">
        <v>3042</v>
      </c>
      <c r="B76" s="20" t="s">
        <v>964</v>
      </c>
      <c r="C76" s="13" t="s">
        <v>3043</v>
      </c>
      <c r="D76" s="373">
        <v>9.18954248366013</v>
      </c>
      <c r="E76" s="6">
        <f t="shared" si="1"/>
        <v>9.18954248366013</v>
      </c>
      <c r="F76" s="20">
        <v>0.8</v>
      </c>
      <c r="G76" s="56">
        <v>25</v>
      </c>
      <c r="H76" s="56"/>
    </row>
    <row r="77" spans="1:8">
      <c r="A77" s="4" t="s">
        <v>3044</v>
      </c>
      <c r="B77" s="4" t="s">
        <v>625</v>
      </c>
      <c r="C77" s="4" t="s">
        <v>3043</v>
      </c>
      <c r="D77" s="371">
        <v>9.18954248366013</v>
      </c>
      <c r="E77" s="6">
        <f t="shared" si="1"/>
        <v>9.18954248366013</v>
      </c>
      <c r="F77" s="4">
        <v>0.13</v>
      </c>
      <c r="G77" s="8">
        <v>25</v>
      </c>
      <c r="H77" s="8"/>
    </row>
    <row r="78" spans="1:8">
      <c r="A78" s="4" t="s">
        <v>3045</v>
      </c>
      <c r="B78" s="4" t="s">
        <v>615</v>
      </c>
      <c r="C78" s="4" t="s">
        <v>3043</v>
      </c>
      <c r="D78" s="371">
        <v>9.18954248366013</v>
      </c>
      <c r="E78" s="6">
        <f t="shared" si="1"/>
        <v>9.18954248366013</v>
      </c>
      <c r="F78" s="4">
        <v>0.21</v>
      </c>
      <c r="G78" s="8">
        <v>25</v>
      </c>
      <c r="H78" s="8"/>
    </row>
    <row r="79" spans="1:8">
      <c r="A79" s="4" t="s">
        <v>3046</v>
      </c>
      <c r="B79" s="4" t="s">
        <v>616</v>
      </c>
      <c r="C79" s="4" t="s">
        <v>3043</v>
      </c>
      <c r="D79" s="371">
        <v>11.555555555555555</v>
      </c>
      <c r="E79" s="6">
        <f t="shared" si="1"/>
        <v>11.555555555555555</v>
      </c>
      <c r="F79" s="4">
        <v>0.31</v>
      </c>
      <c r="G79" s="8">
        <v>25</v>
      </c>
      <c r="H79" s="8"/>
    </row>
    <row r="80" spans="1:8">
      <c r="A80" s="4" t="s">
        <v>3047</v>
      </c>
      <c r="B80" s="4" t="s">
        <v>617</v>
      </c>
      <c r="C80" s="4" t="s">
        <v>3043</v>
      </c>
      <c r="D80" s="371">
        <v>16.627450980392158</v>
      </c>
      <c r="E80" s="6">
        <f t="shared" si="1"/>
        <v>16.627450980392158</v>
      </c>
      <c r="F80" s="4">
        <v>0.49</v>
      </c>
      <c r="G80" s="8">
        <v>25</v>
      </c>
      <c r="H80" s="8"/>
    </row>
    <row r="81" spans="1:8">
      <c r="A81" s="4" t="s">
        <v>3048</v>
      </c>
      <c r="B81" s="4" t="s">
        <v>618</v>
      </c>
      <c r="C81" s="4" t="s">
        <v>3043</v>
      </c>
      <c r="D81" s="371">
        <v>29.52941176470588</v>
      </c>
      <c r="E81" s="6">
        <f t="shared" si="1"/>
        <v>29.52941176470588</v>
      </c>
      <c r="F81" s="4">
        <v>0.82</v>
      </c>
      <c r="G81" s="8">
        <v>25</v>
      </c>
      <c r="H81" s="8"/>
    </row>
    <row r="82" spans="1:8">
      <c r="A82" s="4" t="s">
        <v>3049</v>
      </c>
      <c r="B82" s="4" t="s">
        <v>619</v>
      </c>
      <c r="C82" s="4" t="s">
        <v>3043</v>
      </c>
      <c r="D82" s="371">
        <v>41.424836601307184</v>
      </c>
      <c r="E82" s="6">
        <f t="shared" si="1"/>
        <v>41.424836601307184</v>
      </c>
      <c r="F82" s="4">
        <v>1.26</v>
      </c>
      <c r="G82" s="8">
        <v>10</v>
      </c>
      <c r="H82" s="8"/>
    </row>
    <row r="83" spans="1:8">
      <c r="A83" s="4" t="s">
        <v>3050</v>
      </c>
      <c r="B83" s="4" t="s">
        <v>620</v>
      </c>
      <c r="C83" s="4" t="s">
        <v>3043</v>
      </c>
      <c r="D83" s="371">
        <v>56.980392156862749</v>
      </c>
      <c r="E83" s="6">
        <f t="shared" si="1"/>
        <v>56.980392156862749</v>
      </c>
      <c r="F83" s="4">
        <v>1.69</v>
      </c>
      <c r="G83" s="8">
        <v>10</v>
      </c>
      <c r="H83" s="8"/>
    </row>
    <row r="84" spans="1:8">
      <c r="A84" s="4" t="s">
        <v>3051</v>
      </c>
      <c r="B84" s="4" t="s">
        <v>621</v>
      </c>
      <c r="C84" s="4" t="s">
        <v>3043</v>
      </c>
      <c r="D84" s="371">
        <v>93.37254901960786</v>
      </c>
      <c r="E84" s="6">
        <f t="shared" si="1"/>
        <v>93.37254901960786</v>
      </c>
      <c r="F84" s="4">
        <v>2.6</v>
      </c>
      <c r="G84" s="8">
        <v>5</v>
      </c>
      <c r="H84" s="8"/>
    </row>
    <row r="85" spans="1:8">
      <c r="A85" s="4" t="s">
        <v>3052</v>
      </c>
      <c r="B85" s="4" t="s">
        <v>622</v>
      </c>
      <c r="C85" s="4" t="s">
        <v>3043</v>
      </c>
      <c r="D85" s="371">
        <v>181.55555555555551</v>
      </c>
      <c r="E85" s="6">
        <f t="shared" si="1"/>
        <v>181.55555555555551</v>
      </c>
      <c r="F85" s="4">
        <v>5.12</v>
      </c>
      <c r="G85" s="8">
        <v>5</v>
      </c>
      <c r="H85" s="8"/>
    </row>
    <row r="86" spans="1:8">
      <c r="A86" s="4" t="s">
        <v>3053</v>
      </c>
      <c r="B86" s="4" t="s">
        <v>623</v>
      </c>
      <c r="C86" s="4" t="s">
        <v>3043</v>
      </c>
      <c r="D86" s="371">
        <v>277.63398692810455</v>
      </c>
      <c r="E86" s="6">
        <f t="shared" si="1"/>
        <v>277.63398692810455</v>
      </c>
      <c r="F86" s="4">
        <v>7.63</v>
      </c>
      <c r="G86" s="8">
        <v>5</v>
      </c>
      <c r="H86" s="8"/>
    </row>
    <row r="87" spans="1:8" ht="15" thickBot="1">
      <c r="A87" s="80" t="s">
        <v>3054</v>
      </c>
      <c r="B87" s="39" t="s">
        <v>624</v>
      </c>
      <c r="C87" s="80" t="s">
        <v>3043</v>
      </c>
      <c r="D87" s="374">
        <v>667.25490196078431</v>
      </c>
      <c r="E87" s="6">
        <f t="shared" si="1"/>
        <v>667.25490196078431</v>
      </c>
      <c r="F87" s="80">
        <v>14</v>
      </c>
      <c r="G87" s="57">
        <v>2</v>
      </c>
      <c r="H87" s="81"/>
    </row>
    <row r="88" spans="1:8" ht="15" thickTop="1">
      <c r="A88" s="20" t="s">
        <v>3055</v>
      </c>
      <c r="B88" s="13" t="s">
        <v>3056</v>
      </c>
      <c r="C88" s="20" t="s">
        <v>3043</v>
      </c>
      <c r="D88" s="375">
        <v>11.333333333333334</v>
      </c>
      <c r="E88" s="6">
        <f t="shared" si="1"/>
        <v>11.333333333333334</v>
      </c>
      <c r="F88" s="20">
        <v>0.19</v>
      </c>
      <c r="G88" s="22">
        <v>25</v>
      </c>
      <c r="H88" s="56"/>
    </row>
    <row r="89" spans="1:8">
      <c r="A89" s="4" t="s">
        <v>3057</v>
      </c>
      <c r="B89" s="4" t="s">
        <v>3058</v>
      </c>
      <c r="C89" s="4" t="s">
        <v>3043</v>
      </c>
      <c r="D89" s="371">
        <v>14.013071895424837</v>
      </c>
      <c r="E89" s="6">
        <f t="shared" si="1"/>
        <v>14.013071895424837</v>
      </c>
      <c r="F89" s="4">
        <v>0.21</v>
      </c>
      <c r="G89" s="8">
        <v>25</v>
      </c>
      <c r="H89" s="8"/>
    </row>
    <row r="90" spans="1:8">
      <c r="A90" s="4" t="s">
        <v>3059</v>
      </c>
      <c r="B90" s="4" t="s">
        <v>3060</v>
      </c>
      <c r="C90" s="4" t="s">
        <v>3043</v>
      </c>
      <c r="D90" s="371">
        <v>14.013071895424837</v>
      </c>
      <c r="E90" s="6">
        <f t="shared" si="1"/>
        <v>14.013071895424837</v>
      </c>
      <c r="F90" s="4">
        <v>0.21</v>
      </c>
      <c r="G90" s="8">
        <v>25</v>
      </c>
      <c r="H90" s="8"/>
    </row>
    <row r="91" spans="1:8">
      <c r="A91" s="4" t="s">
        <v>3061</v>
      </c>
      <c r="B91" s="4" t="s">
        <v>3062</v>
      </c>
      <c r="C91" s="4" t="s">
        <v>3043</v>
      </c>
      <c r="D91" s="371">
        <v>21.882352941176467</v>
      </c>
      <c r="E91" s="6">
        <f t="shared" si="1"/>
        <v>21.882352941176467</v>
      </c>
      <c r="F91" s="4">
        <v>0.35</v>
      </c>
      <c r="G91" s="8">
        <v>25</v>
      </c>
      <c r="H91" s="8"/>
    </row>
    <row r="92" spans="1:8">
      <c r="A92" s="4" t="s">
        <v>3063</v>
      </c>
      <c r="B92" s="4" t="s">
        <v>3064</v>
      </c>
      <c r="C92" s="4" t="s">
        <v>3043</v>
      </c>
      <c r="D92" s="371">
        <v>21.882352941176467</v>
      </c>
      <c r="E92" s="6">
        <f t="shared" si="1"/>
        <v>21.882352941176467</v>
      </c>
      <c r="F92" s="4">
        <v>0.35</v>
      </c>
      <c r="G92" s="8">
        <v>25</v>
      </c>
      <c r="H92" s="8"/>
    </row>
    <row r="93" spans="1:8">
      <c r="A93" s="4" t="s">
        <v>3065</v>
      </c>
      <c r="B93" s="4" t="s">
        <v>3066</v>
      </c>
      <c r="C93" s="4" t="s">
        <v>3043</v>
      </c>
      <c r="D93" s="371">
        <v>19.921568627450981</v>
      </c>
      <c r="E93" s="6">
        <f t="shared" si="1"/>
        <v>19.921568627450981</v>
      </c>
      <c r="F93" s="4">
        <v>0.38</v>
      </c>
      <c r="G93" s="8">
        <v>25</v>
      </c>
      <c r="H93" s="8"/>
    </row>
    <row r="94" spans="1:8">
      <c r="A94" s="4" t="s">
        <v>3067</v>
      </c>
      <c r="B94" s="4" t="s">
        <v>3068</v>
      </c>
      <c r="C94" s="4" t="s">
        <v>3043</v>
      </c>
      <c r="D94" s="371">
        <v>19.921568627450981</v>
      </c>
      <c r="E94" s="6">
        <f t="shared" si="1"/>
        <v>19.921568627450981</v>
      </c>
      <c r="F94" s="4">
        <v>0.38</v>
      </c>
      <c r="G94" s="8">
        <v>25</v>
      </c>
      <c r="H94" s="8"/>
    </row>
    <row r="95" spans="1:8">
      <c r="A95" s="4" t="s">
        <v>3069</v>
      </c>
      <c r="B95" s="4" t="s">
        <v>3070</v>
      </c>
      <c r="C95" s="4" t="s">
        <v>3043</v>
      </c>
      <c r="D95" s="371">
        <v>19.921568627450981</v>
      </c>
      <c r="E95" s="6">
        <f t="shared" si="1"/>
        <v>19.921568627450981</v>
      </c>
      <c r="F95" s="4">
        <v>0.38</v>
      </c>
      <c r="G95" s="8">
        <v>25</v>
      </c>
      <c r="H95" s="8"/>
    </row>
    <row r="96" spans="1:8">
      <c r="A96" s="4" t="s">
        <v>3071</v>
      </c>
      <c r="B96" s="4" t="s">
        <v>3072</v>
      </c>
      <c r="C96" s="4" t="s">
        <v>3043</v>
      </c>
      <c r="D96" s="371">
        <v>39.633986928104576</v>
      </c>
      <c r="E96" s="6">
        <f t="shared" si="1"/>
        <v>39.633986928104576</v>
      </c>
      <c r="F96" s="4">
        <v>0.59</v>
      </c>
      <c r="G96" s="8">
        <v>25</v>
      </c>
      <c r="H96" s="8"/>
    </row>
    <row r="97" spans="1:8">
      <c r="A97" s="4" t="s">
        <v>3073</v>
      </c>
      <c r="B97" s="4" t="s">
        <v>3074</v>
      </c>
      <c r="C97" s="4" t="s">
        <v>3043</v>
      </c>
      <c r="D97" s="371">
        <v>36.37908496732026</v>
      </c>
      <c r="E97" s="6">
        <f t="shared" si="1"/>
        <v>36.37908496732026</v>
      </c>
      <c r="F97" s="4">
        <v>0.62</v>
      </c>
      <c r="G97" s="8">
        <v>25</v>
      </c>
      <c r="H97" s="8"/>
    </row>
    <row r="98" spans="1:8">
      <c r="A98" s="377" t="s">
        <v>3075</v>
      </c>
      <c r="B98" s="378" t="s">
        <v>3076</v>
      </c>
      <c r="C98" s="4" t="s">
        <v>3043</v>
      </c>
      <c r="D98" s="371">
        <v>39.633986928104576</v>
      </c>
      <c r="E98" s="6">
        <f t="shared" si="1"/>
        <v>39.633986928104576</v>
      </c>
      <c r="F98" s="4">
        <v>0.59</v>
      </c>
      <c r="G98" s="8">
        <v>25</v>
      </c>
      <c r="H98" s="379"/>
    </row>
    <row r="99" spans="1:8">
      <c r="A99" s="377" t="s">
        <v>3077</v>
      </c>
      <c r="B99" s="378" t="s">
        <v>3078</v>
      </c>
      <c r="C99" s="4" t="s">
        <v>3043</v>
      </c>
      <c r="D99" s="371">
        <v>36.37908496732026</v>
      </c>
      <c r="E99" s="6">
        <f t="shared" si="1"/>
        <v>36.37908496732026</v>
      </c>
      <c r="F99" s="4">
        <v>0.62</v>
      </c>
      <c r="G99" s="8">
        <v>25</v>
      </c>
      <c r="H99" s="379"/>
    </row>
    <row r="100" spans="1:8">
      <c r="A100" s="377" t="s">
        <v>3079</v>
      </c>
      <c r="B100" s="378" t="s">
        <v>3080</v>
      </c>
      <c r="C100" s="4" t="s">
        <v>3043</v>
      </c>
      <c r="D100" s="371">
        <v>36.37908496732026</v>
      </c>
      <c r="E100" s="6">
        <f t="shared" si="1"/>
        <v>36.37908496732026</v>
      </c>
      <c r="F100" s="4">
        <v>0.62</v>
      </c>
      <c r="G100" s="8">
        <v>25</v>
      </c>
      <c r="H100" s="379"/>
    </row>
    <row r="101" spans="1:8">
      <c r="A101" s="377" t="s">
        <v>3081</v>
      </c>
      <c r="B101" s="378" t="s">
        <v>3082</v>
      </c>
      <c r="C101" s="4" t="s">
        <v>3043</v>
      </c>
      <c r="D101" s="371">
        <v>36.37908496732026</v>
      </c>
      <c r="E101" s="6">
        <f t="shared" si="1"/>
        <v>36.37908496732026</v>
      </c>
      <c r="F101" s="4">
        <v>0.62</v>
      </c>
      <c r="G101" s="8">
        <v>25</v>
      </c>
      <c r="H101" s="379"/>
    </row>
    <row r="102" spans="1:8">
      <c r="A102" s="377" t="s">
        <v>3083</v>
      </c>
      <c r="B102" s="378" t="s">
        <v>3084</v>
      </c>
      <c r="C102" s="4" t="s">
        <v>3043</v>
      </c>
      <c r="D102" s="371">
        <v>36.37908496732026</v>
      </c>
      <c r="E102" s="6">
        <f t="shared" si="1"/>
        <v>36.37908496732026</v>
      </c>
      <c r="F102" s="4">
        <v>0.62</v>
      </c>
      <c r="G102" s="8">
        <v>25</v>
      </c>
      <c r="H102" s="379"/>
    </row>
    <row r="103" spans="1:8">
      <c r="A103" s="377" t="s">
        <v>3085</v>
      </c>
      <c r="B103" s="378" t="s">
        <v>3086</v>
      </c>
      <c r="C103" s="4" t="s">
        <v>3043</v>
      </c>
      <c r="D103" s="371">
        <v>51.24183006535948</v>
      </c>
      <c r="E103" s="6">
        <f t="shared" si="1"/>
        <v>51.24183006535948</v>
      </c>
      <c r="F103" s="4">
        <v>0.89</v>
      </c>
      <c r="G103" s="8">
        <v>10</v>
      </c>
      <c r="H103" s="379"/>
    </row>
    <row r="104" spans="1:8">
      <c r="A104" s="377" t="s">
        <v>3087</v>
      </c>
      <c r="B104" s="378" t="s">
        <v>3088</v>
      </c>
      <c r="C104" s="4" t="s">
        <v>3043</v>
      </c>
      <c r="D104" s="371">
        <v>51.24183006535948</v>
      </c>
      <c r="E104" s="6">
        <f t="shared" si="1"/>
        <v>51.24183006535948</v>
      </c>
      <c r="F104" s="4">
        <v>1.1499999999999999</v>
      </c>
      <c r="G104" s="8">
        <v>10</v>
      </c>
      <c r="H104" s="379"/>
    </row>
    <row r="105" spans="1:8">
      <c r="A105" s="377" t="s">
        <v>3089</v>
      </c>
      <c r="B105" s="378" t="s">
        <v>3090</v>
      </c>
      <c r="C105" s="4" t="s">
        <v>3043</v>
      </c>
      <c r="D105" s="371">
        <v>51.24183006535948</v>
      </c>
      <c r="E105" s="6">
        <f t="shared" si="1"/>
        <v>51.24183006535948</v>
      </c>
      <c r="F105" s="4">
        <v>0.89</v>
      </c>
      <c r="G105" s="8">
        <v>10</v>
      </c>
      <c r="H105" s="379"/>
    </row>
    <row r="106" spans="1:8">
      <c r="A106" s="377" t="s">
        <v>3091</v>
      </c>
      <c r="B106" s="378" t="s">
        <v>3092</v>
      </c>
      <c r="C106" s="4" t="s">
        <v>3043</v>
      </c>
      <c r="D106" s="371">
        <v>51.24183006535948</v>
      </c>
      <c r="E106" s="6">
        <f t="shared" si="1"/>
        <v>51.24183006535948</v>
      </c>
      <c r="F106" s="4">
        <v>0.89</v>
      </c>
      <c r="G106" s="8">
        <v>10</v>
      </c>
      <c r="H106" s="379"/>
    </row>
    <row r="107" spans="1:8">
      <c r="A107" s="377" t="s">
        <v>3093</v>
      </c>
      <c r="B107" s="378" t="s">
        <v>3094</v>
      </c>
      <c r="C107" s="4" t="s">
        <v>3043</v>
      </c>
      <c r="D107" s="371">
        <v>70.575163398692808</v>
      </c>
      <c r="E107" s="6">
        <f t="shared" si="1"/>
        <v>70.575163398692808</v>
      </c>
      <c r="F107" s="4">
        <v>1.1399999999999999</v>
      </c>
      <c r="G107" s="8">
        <v>10</v>
      </c>
      <c r="H107" s="379"/>
    </row>
    <row r="108" spans="1:8">
      <c r="A108" s="377" t="s">
        <v>3095</v>
      </c>
      <c r="B108" s="378" t="s">
        <v>3096</v>
      </c>
      <c r="C108" s="4" t="s">
        <v>3043</v>
      </c>
      <c r="D108" s="371">
        <v>70.575163398692808</v>
      </c>
      <c r="E108" s="6">
        <f t="shared" si="1"/>
        <v>70.575163398692808</v>
      </c>
      <c r="F108" s="4">
        <v>1.1399999999999999</v>
      </c>
      <c r="G108" s="8">
        <v>10</v>
      </c>
      <c r="H108" s="379"/>
    </row>
    <row r="109" spans="1:8">
      <c r="A109" s="377" t="s">
        <v>3097</v>
      </c>
      <c r="B109" s="378" t="s">
        <v>3098</v>
      </c>
      <c r="C109" s="4" t="s">
        <v>3043</v>
      </c>
      <c r="D109" s="371">
        <v>70.575163398692808</v>
      </c>
      <c r="E109" s="6">
        <f t="shared" si="1"/>
        <v>70.575163398692808</v>
      </c>
      <c r="F109" s="4">
        <v>1.1399999999999999</v>
      </c>
      <c r="G109" s="8">
        <v>10</v>
      </c>
      <c r="H109" s="379"/>
    </row>
    <row r="110" spans="1:8">
      <c r="A110" s="377" t="s">
        <v>3099</v>
      </c>
      <c r="B110" s="378" t="s">
        <v>3100</v>
      </c>
      <c r="C110" s="4" t="s">
        <v>3043</v>
      </c>
      <c r="D110" s="371">
        <v>70.575163398692808</v>
      </c>
      <c r="E110" s="6">
        <f t="shared" si="1"/>
        <v>70.575163398692808</v>
      </c>
      <c r="F110" s="4">
        <v>1.1399999999999999</v>
      </c>
      <c r="G110" s="8">
        <v>10</v>
      </c>
      <c r="H110" s="379"/>
    </row>
    <row r="111" spans="1:8">
      <c r="A111" s="377" t="s">
        <v>3101</v>
      </c>
      <c r="B111" s="378" t="s">
        <v>3102</v>
      </c>
      <c r="C111" s="4" t="s">
        <v>3043</v>
      </c>
      <c r="D111" s="371">
        <v>115.33333333333333</v>
      </c>
      <c r="E111" s="6">
        <f t="shared" si="1"/>
        <v>115.33333333333333</v>
      </c>
      <c r="F111" s="4">
        <v>1.78</v>
      </c>
      <c r="G111" s="8">
        <v>5</v>
      </c>
      <c r="H111" s="379"/>
    </row>
    <row r="112" spans="1:8">
      <c r="A112" s="377" t="s">
        <v>3103</v>
      </c>
      <c r="B112" s="378" t="s">
        <v>3104</v>
      </c>
      <c r="C112" s="4" t="s">
        <v>3043</v>
      </c>
      <c r="D112" s="371">
        <v>115.33333333333333</v>
      </c>
      <c r="E112" s="6">
        <f t="shared" si="1"/>
        <v>115.33333333333333</v>
      </c>
      <c r="F112" s="4">
        <v>1.78</v>
      </c>
      <c r="G112" s="8">
        <v>5</v>
      </c>
      <c r="H112" s="379"/>
    </row>
    <row r="113" spans="1:8">
      <c r="A113" s="377" t="s">
        <v>3105</v>
      </c>
      <c r="B113" s="378" t="s">
        <v>3106</v>
      </c>
      <c r="C113" s="4" t="s">
        <v>3043</v>
      </c>
      <c r="D113" s="371">
        <v>115.33333333333333</v>
      </c>
      <c r="E113" s="6">
        <f t="shared" si="1"/>
        <v>115.33333333333333</v>
      </c>
      <c r="F113" s="4">
        <v>1.78</v>
      </c>
      <c r="G113" s="8">
        <v>5</v>
      </c>
      <c r="H113" s="379"/>
    </row>
    <row r="114" spans="1:8">
      <c r="A114" s="377" t="s">
        <v>3107</v>
      </c>
      <c r="B114" s="378" t="s">
        <v>3108</v>
      </c>
      <c r="C114" s="4" t="s">
        <v>3043</v>
      </c>
      <c r="D114" s="371">
        <v>115.33333333333333</v>
      </c>
      <c r="E114" s="6">
        <f t="shared" si="1"/>
        <v>115.33333333333333</v>
      </c>
      <c r="F114" s="4">
        <v>1.78</v>
      </c>
      <c r="G114" s="8">
        <v>5</v>
      </c>
      <c r="H114" s="379"/>
    </row>
    <row r="115" spans="1:8">
      <c r="A115" s="377" t="s">
        <v>3109</v>
      </c>
      <c r="B115" s="378" t="s">
        <v>3110</v>
      </c>
      <c r="C115" s="4" t="s">
        <v>3043</v>
      </c>
      <c r="D115" s="371">
        <v>115.33333333333333</v>
      </c>
      <c r="E115" s="6">
        <f t="shared" si="1"/>
        <v>115.33333333333333</v>
      </c>
      <c r="F115" s="4">
        <v>1.78</v>
      </c>
      <c r="G115" s="8">
        <v>5</v>
      </c>
      <c r="H115" s="379"/>
    </row>
    <row r="116" spans="1:8">
      <c r="A116" s="377" t="s">
        <v>3111</v>
      </c>
      <c r="B116" s="378" t="s">
        <v>3112</v>
      </c>
      <c r="C116" s="4" t="s">
        <v>3043</v>
      </c>
      <c r="D116" s="371">
        <v>222.47058823529412</v>
      </c>
      <c r="E116" s="6">
        <f t="shared" si="1"/>
        <v>222.47058823529412</v>
      </c>
      <c r="F116" s="4">
        <v>2.66</v>
      </c>
      <c r="G116" s="8">
        <v>5</v>
      </c>
      <c r="H116" s="379"/>
    </row>
    <row r="117" spans="1:8">
      <c r="A117" s="377" t="s">
        <v>3113</v>
      </c>
      <c r="B117" s="378" t="s">
        <v>3114</v>
      </c>
      <c r="C117" s="4" t="s">
        <v>3043</v>
      </c>
      <c r="D117" s="371">
        <v>222.47058823529412</v>
      </c>
      <c r="E117" s="6">
        <f t="shared" si="1"/>
        <v>222.47058823529412</v>
      </c>
      <c r="F117" s="4">
        <v>2.66</v>
      </c>
      <c r="G117" s="8">
        <v>5</v>
      </c>
      <c r="H117" s="379"/>
    </row>
    <row r="118" spans="1:8">
      <c r="A118" s="377" t="s">
        <v>3115</v>
      </c>
      <c r="B118" s="378" t="s">
        <v>3116</v>
      </c>
      <c r="C118" s="4" t="s">
        <v>3043</v>
      </c>
      <c r="D118" s="371">
        <v>344.82352941176475</v>
      </c>
      <c r="E118" s="6">
        <f t="shared" si="1"/>
        <v>344.82352941176475</v>
      </c>
      <c r="F118" s="4">
        <v>4.7699999999999996</v>
      </c>
      <c r="G118" s="8">
        <v>5</v>
      </c>
      <c r="H118" s="379"/>
    </row>
    <row r="119" spans="1:8" ht="15" thickBot="1">
      <c r="A119" s="380" t="s">
        <v>3117</v>
      </c>
      <c r="B119" s="381" t="s">
        <v>3118</v>
      </c>
      <c r="C119" s="80" t="s">
        <v>3043</v>
      </c>
      <c r="D119" s="372">
        <v>344.82352941176475</v>
      </c>
      <c r="E119" s="6">
        <f t="shared" si="1"/>
        <v>344.82352941176475</v>
      </c>
      <c r="F119" s="39">
        <v>4.7699999999999996</v>
      </c>
      <c r="G119" s="57">
        <v>5</v>
      </c>
      <c r="H119" s="382"/>
    </row>
    <row r="120" spans="1:8" ht="15" thickTop="1">
      <c r="A120" s="383" t="s">
        <v>3119</v>
      </c>
      <c r="B120" s="376" t="s">
        <v>625</v>
      </c>
      <c r="C120" s="20" t="s">
        <v>3120</v>
      </c>
      <c r="D120" s="373">
        <v>15.333333333333334</v>
      </c>
      <c r="E120" s="6">
        <f t="shared" si="1"/>
        <v>15.333333333333334</v>
      </c>
      <c r="F120" s="13">
        <v>0.19</v>
      </c>
      <c r="G120" s="22">
        <v>25</v>
      </c>
      <c r="H120" s="384"/>
    </row>
    <row r="121" spans="1:8">
      <c r="A121" s="377" t="s">
        <v>3121</v>
      </c>
      <c r="B121" s="378" t="s">
        <v>615</v>
      </c>
      <c r="C121" s="4" t="s">
        <v>3120</v>
      </c>
      <c r="D121" s="371">
        <v>15.333333333333334</v>
      </c>
      <c r="E121" s="6">
        <f t="shared" si="1"/>
        <v>15.333333333333334</v>
      </c>
      <c r="F121" s="4">
        <v>0.31</v>
      </c>
      <c r="G121" s="8">
        <v>25</v>
      </c>
      <c r="H121" s="379"/>
    </row>
    <row r="122" spans="1:8">
      <c r="A122" s="377" t="s">
        <v>3122</v>
      </c>
      <c r="B122" s="378" t="s">
        <v>616</v>
      </c>
      <c r="C122" s="4" t="s">
        <v>3120</v>
      </c>
      <c r="D122" s="371">
        <v>18.653594771241828</v>
      </c>
      <c r="E122" s="6">
        <f t="shared" si="1"/>
        <v>18.653594771241828</v>
      </c>
      <c r="F122" s="4">
        <v>0.38</v>
      </c>
      <c r="G122" s="8">
        <v>25</v>
      </c>
      <c r="H122" s="379"/>
    </row>
    <row r="123" spans="1:8">
      <c r="A123" s="377" t="s">
        <v>3123</v>
      </c>
      <c r="B123" s="378" t="s">
        <v>617</v>
      </c>
      <c r="C123" s="4" t="s">
        <v>3120</v>
      </c>
      <c r="D123" s="371">
        <v>26.941176470588236</v>
      </c>
      <c r="E123" s="6">
        <f t="shared" si="1"/>
        <v>26.941176470588236</v>
      </c>
      <c r="F123" s="4">
        <v>0.74</v>
      </c>
      <c r="G123" s="8">
        <v>25</v>
      </c>
      <c r="H123" s="379"/>
    </row>
    <row r="124" spans="1:8">
      <c r="A124" s="377" t="s">
        <v>3124</v>
      </c>
      <c r="B124" s="378" t="s">
        <v>618</v>
      </c>
      <c r="C124" s="4" t="s">
        <v>3120</v>
      </c>
      <c r="D124" s="371">
        <v>42.718954248366011</v>
      </c>
      <c r="E124" s="6">
        <f t="shared" si="1"/>
        <v>42.718954248366011</v>
      </c>
      <c r="F124" s="4">
        <v>1.1599999999999999</v>
      </c>
      <c r="G124" s="8">
        <v>25</v>
      </c>
      <c r="H124" s="379"/>
    </row>
    <row r="125" spans="1:8">
      <c r="A125" s="377" t="s">
        <v>3125</v>
      </c>
      <c r="B125" s="378" t="s">
        <v>619</v>
      </c>
      <c r="C125" s="4" t="s">
        <v>3120</v>
      </c>
      <c r="D125" s="371">
        <v>66.862745098039213</v>
      </c>
      <c r="E125" s="6">
        <f t="shared" si="1"/>
        <v>66.862745098039213</v>
      </c>
      <c r="F125" s="4">
        <v>1.79</v>
      </c>
      <c r="G125" s="8">
        <v>10</v>
      </c>
      <c r="H125" s="379"/>
    </row>
    <row r="126" spans="1:8">
      <c r="A126" s="377" t="s">
        <v>3126</v>
      </c>
      <c r="B126" s="378" t="s">
        <v>620</v>
      </c>
      <c r="C126" s="4" t="s">
        <v>3120</v>
      </c>
      <c r="D126" s="371">
        <v>85.437908496732021</v>
      </c>
      <c r="E126" s="6">
        <f t="shared" si="1"/>
        <v>85.437908496732021</v>
      </c>
      <c r="F126" s="4">
        <v>1.97</v>
      </c>
      <c r="G126" s="8">
        <v>10</v>
      </c>
      <c r="H126" s="379"/>
    </row>
    <row r="127" spans="1:8" ht="15" thickBot="1">
      <c r="A127" s="380" t="s">
        <v>3127</v>
      </c>
      <c r="B127" s="385" t="s">
        <v>621</v>
      </c>
      <c r="C127" s="80" t="s">
        <v>3120</v>
      </c>
      <c r="D127" s="374">
        <v>178.0392156862745</v>
      </c>
      <c r="E127" s="6">
        <f t="shared" si="1"/>
        <v>178.0392156862745</v>
      </c>
      <c r="F127" s="80">
        <v>3.1</v>
      </c>
      <c r="G127" s="81">
        <v>5</v>
      </c>
      <c r="H127" s="382"/>
    </row>
    <row r="128" spans="1:8" ht="15" thickTop="1">
      <c r="A128" s="383" t="s">
        <v>3128</v>
      </c>
      <c r="B128" s="386" t="s">
        <v>964</v>
      </c>
      <c r="C128" s="20" t="s">
        <v>3129</v>
      </c>
      <c r="D128" s="375">
        <v>4.9542483660130721</v>
      </c>
      <c r="E128" s="6">
        <f t="shared" si="1"/>
        <v>4.9542483660130721</v>
      </c>
      <c r="F128" s="20">
        <v>0.04</v>
      </c>
      <c r="G128" s="56">
        <v>25</v>
      </c>
      <c r="H128" s="384"/>
    </row>
    <row r="129" spans="1:8">
      <c r="A129" s="377" t="s">
        <v>3130</v>
      </c>
      <c r="B129" s="378" t="s">
        <v>625</v>
      </c>
      <c r="C129" s="4" t="s">
        <v>3129</v>
      </c>
      <c r="D129" s="371">
        <v>4.9542483660130721</v>
      </c>
      <c r="E129" s="6">
        <f t="shared" si="1"/>
        <v>4.9542483660130721</v>
      </c>
      <c r="F129" s="4">
        <v>0.06</v>
      </c>
      <c r="G129" s="8">
        <v>25</v>
      </c>
      <c r="H129" s="379"/>
    </row>
    <row r="130" spans="1:8">
      <c r="A130" s="377" t="s">
        <v>3131</v>
      </c>
      <c r="B130" s="378" t="s">
        <v>615</v>
      </c>
      <c r="C130" s="4" t="s">
        <v>3129</v>
      </c>
      <c r="D130" s="371">
        <v>4.9542483660130721</v>
      </c>
      <c r="E130" s="6">
        <f t="shared" si="1"/>
        <v>4.9542483660130721</v>
      </c>
      <c r="F130" s="4">
        <v>0.1</v>
      </c>
      <c r="G130" s="8">
        <v>25</v>
      </c>
      <c r="H130" s="379"/>
    </row>
    <row r="131" spans="1:8">
      <c r="A131" s="377" t="s">
        <v>3132</v>
      </c>
      <c r="B131" s="378" t="s">
        <v>616</v>
      </c>
      <c r="C131" s="4" t="s">
        <v>3129</v>
      </c>
      <c r="D131" s="371">
        <v>6.6013071895424833</v>
      </c>
      <c r="E131" s="6">
        <f t="shared" si="1"/>
        <v>6.6013071895424833</v>
      </c>
      <c r="F131" s="4">
        <v>0.12</v>
      </c>
      <c r="G131" s="8">
        <v>25</v>
      </c>
      <c r="H131" s="379"/>
    </row>
    <row r="132" spans="1:8">
      <c r="A132" s="377" t="s">
        <v>3133</v>
      </c>
      <c r="B132" s="378" t="s">
        <v>617</v>
      </c>
      <c r="C132" s="4" t="s">
        <v>3129</v>
      </c>
      <c r="D132" s="371">
        <v>8.7320261437908488</v>
      </c>
      <c r="E132" s="6">
        <f t="shared" si="1"/>
        <v>8.7320261437908488</v>
      </c>
      <c r="F132" s="4">
        <v>0.25</v>
      </c>
      <c r="G132" s="8">
        <v>25</v>
      </c>
      <c r="H132" s="379"/>
    </row>
    <row r="133" spans="1:8">
      <c r="A133" s="377" t="s">
        <v>3134</v>
      </c>
      <c r="B133" s="378" t="s">
        <v>618</v>
      </c>
      <c r="C133" s="4" t="s">
        <v>3129</v>
      </c>
      <c r="D133" s="371">
        <v>13.673202614379086</v>
      </c>
      <c r="E133" s="6">
        <f t="shared" si="1"/>
        <v>13.673202614379086</v>
      </c>
      <c r="F133" s="4">
        <v>0.42</v>
      </c>
      <c r="G133" s="8">
        <v>25</v>
      </c>
      <c r="H133" s="379"/>
    </row>
    <row r="134" spans="1:8">
      <c r="A134" s="377" t="s">
        <v>3135</v>
      </c>
      <c r="B134" s="378" t="s">
        <v>619</v>
      </c>
      <c r="C134" s="4" t="s">
        <v>3129</v>
      </c>
      <c r="D134" s="371">
        <v>20.797385620915033</v>
      </c>
      <c r="E134" s="6">
        <f t="shared" si="1"/>
        <v>20.797385620915033</v>
      </c>
      <c r="F134" s="4">
        <v>0.64</v>
      </c>
      <c r="G134" s="8">
        <v>10</v>
      </c>
      <c r="H134" s="379"/>
    </row>
    <row r="135" spans="1:8">
      <c r="A135" s="377" t="s">
        <v>3136</v>
      </c>
      <c r="B135" s="378" t="s">
        <v>620</v>
      </c>
      <c r="C135" s="4" t="s">
        <v>3129</v>
      </c>
      <c r="D135" s="371">
        <v>28.078431372549019</v>
      </c>
      <c r="E135" s="6">
        <f t="shared" si="1"/>
        <v>28.078431372549019</v>
      </c>
      <c r="F135" s="4">
        <v>0.86</v>
      </c>
      <c r="G135" s="8">
        <v>10</v>
      </c>
      <c r="H135" s="379"/>
    </row>
    <row r="136" spans="1:8">
      <c r="A136" s="377" t="s">
        <v>3137</v>
      </c>
      <c r="B136" s="378" t="s">
        <v>621</v>
      </c>
      <c r="C136" s="4" t="s">
        <v>3129</v>
      </c>
      <c r="D136" s="371">
        <v>47.66013071895425</v>
      </c>
      <c r="E136" s="6">
        <f t="shared" si="1"/>
        <v>47.66013071895425</v>
      </c>
      <c r="F136" s="4">
        <v>1.25</v>
      </c>
      <c r="G136" s="8">
        <v>5</v>
      </c>
      <c r="H136" s="379"/>
    </row>
    <row r="137" spans="1:8">
      <c r="A137" s="377" t="s">
        <v>3138</v>
      </c>
      <c r="B137" s="378" t="s">
        <v>622</v>
      </c>
      <c r="C137" s="4" t="s">
        <v>3129</v>
      </c>
      <c r="D137" s="371">
        <v>90.771241830065364</v>
      </c>
      <c r="E137" s="6">
        <f t="shared" ref="E137:E200" si="2">SUM(D137*BF)</f>
        <v>90.771241830065364</v>
      </c>
      <c r="F137" s="4">
        <v>2.2000000000000002</v>
      </c>
      <c r="G137" s="8">
        <v>5</v>
      </c>
      <c r="H137" s="379"/>
    </row>
    <row r="138" spans="1:8">
      <c r="A138" s="377" t="s">
        <v>3139</v>
      </c>
      <c r="B138" s="378" t="s">
        <v>623</v>
      </c>
      <c r="C138" s="4" t="s">
        <v>3129</v>
      </c>
      <c r="D138" s="371">
        <v>144.70588235294119</v>
      </c>
      <c r="E138" s="6">
        <f t="shared" si="2"/>
        <v>144.70588235294119</v>
      </c>
      <c r="F138" s="4">
        <v>3.06</v>
      </c>
      <c r="G138" s="8">
        <v>5</v>
      </c>
      <c r="H138" s="379"/>
    </row>
    <row r="139" spans="1:8" ht="15" thickBot="1">
      <c r="A139" s="387" t="s">
        <v>3140</v>
      </c>
      <c r="B139" s="381" t="s">
        <v>624</v>
      </c>
      <c r="C139" s="39" t="s">
        <v>3129</v>
      </c>
      <c r="D139" s="374">
        <v>278.1830065359477</v>
      </c>
      <c r="E139" s="6">
        <f t="shared" si="2"/>
        <v>278.1830065359477</v>
      </c>
      <c r="F139" s="39">
        <v>5.75</v>
      </c>
      <c r="G139" s="81">
        <v>2</v>
      </c>
      <c r="H139" s="388"/>
    </row>
    <row r="140" spans="1:8" ht="15" thickTop="1">
      <c r="A140" s="389" t="s">
        <v>3141</v>
      </c>
      <c r="B140" s="390" t="s">
        <v>964</v>
      </c>
      <c r="C140" s="13" t="s">
        <v>3142</v>
      </c>
      <c r="D140" s="375">
        <v>6.6013071895424833</v>
      </c>
      <c r="E140" s="6">
        <f t="shared" si="2"/>
        <v>6.6013071895424833</v>
      </c>
      <c r="F140" s="13">
        <v>0.06</v>
      </c>
      <c r="G140" s="56">
        <v>25</v>
      </c>
      <c r="H140" s="391"/>
    </row>
    <row r="141" spans="1:8">
      <c r="A141" s="377" t="s">
        <v>3143</v>
      </c>
      <c r="B141" s="378" t="s">
        <v>625</v>
      </c>
      <c r="C141" s="4" t="s">
        <v>3142</v>
      </c>
      <c r="D141" s="371">
        <v>6.6013071895424833</v>
      </c>
      <c r="E141" s="6">
        <f t="shared" si="2"/>
        <v>6.6013071895424833</v>
      </c>
      <c r="F141" s="4">
        <v>0.09</v>
      </c>
      <c r="G141" s="8">
        <v>25</v>
      </c>
      <c r="H141" s="379"/>
    </row>
    <row r="142" spans="1:8">
      <c r="A142" s="377" t="s">
        <v>3144</v>
      </c>
      <c r="B142" s="378" t="s">
        <v>615</v>
      </c>
      <c r="C142" s="4" t="s">
        <v>3142</v>
      </c>
      <c r="D142" s="371">
        <v>6.6013071895424833</v>
      </c>
      <c r="E142" s="6">
        <f t="shared" si="2"/>
        <v>6.6013071895424833</v>
      </c>
      <c r="F142" s="4">
        <v>0.12</v>
      </c>
      <c r="G142" s="8">
        <v>25</v>
      </c>
      <c r="H142" s="379"/>
    </row>
    <row r="143" spans="1:8">
      <c r="A143" s="377" t="s">
        <v>3145</v>
      </c>
      <c r="B143" s="378" t="s">
        <v>616</v>
      </c>
      <c r="C143" s="4" t="s">
        <v>3142</v>
      </c>
      <c r="D143" s="371">
        <v>8.287581699346406</v>
      </c>
      <c r="E143" s="6">
        <f t="shared" si="2"/>
        <v>8.287581699346406</v>
      </c>
      <c r="F143" s="4">
        <v>0.17</v>
      </c>
      <c r="G143" s="8">
        <v>25</v>
      </c>
      <c r="H143" s="379"/>
    </row>
    <row r="144" spans="1:8">
      <c r="A144" s="377" t="s">
        <v>3146</v>
      </c>
      <c r="B144" s="378" t="s">
        <v>617</v>
      </c>
      <c r="C144" s="4" t="s">
        <v>3142</v>
      </c>
      <c r="D144" s="371">
        <v>10.941176470588234</v>
      </c>
      <c r="E144" s="6">
        <f t="shared" si="2"/>
        <v>10.941176470588234</v>
      </c>
      <c r="F144" s="4">
        <v>0.27</v>
      </c>
      <c r="G144" s="8">
        <v>25</v>
      </c>
      <c r="H144" s="379"/>
    </row>
    <row r="145" spans="1:8">
      <c r="A145" s="377" t="s">
        <v>3147</v>
      </c>
      <c r="B145" s="378" t="s">
        <v>618</v>
      </c>
      <c r="C145" s="4" t="s">
        <v>3142</v>
      </c>
      <c r="D145" s="371">
        <v>16.627450980392158</v>
      </c>
      <c r="E145" s="6">
        <f t="shared" si="2"/>
        <v>16.627450980392158</v>
      </c>
      <c r="F145" s="4">
        <v>0.44</v>
      </c>
      <c r="G145" s="8">
        <v>25</v>
      </c>
      <c r="H145" s="379"/>
    </row>
    <row r="146" spans="1:8">
      <c r="A146" s="377" t="s">
        <v>3148</v>
      </c>
      <c r="B146" s="378" t="s">
        <v>619</v>
      </c>
      <c r="C146" s="4" t="s">
        <v>3142</v>
      </c>
      <c r="D146" s="371">
        <v>25.97385620915033</v>
      </c>
      <c r="E146" s="6">
        <f t="shared" si="2"/>
        <v>25.97385620915033</v>
      </c>
      <c r="F146" s="4">
        <v>0.65</v>
      </c>
      <c r="G146" s="8">
        <v>10</v>
      </c>
      <c r="H146" s="379"/>
    </row>
    <row r="147" spans="1:8">
      <c r="A147" s="377" t="s">
        <v>3149</v>
      </c>
      <c r="B147" s="378" t="s">
        <v>620</v>
      </c>
      <c r="C147" s="4" t="s">
        <v>3142</v>
      </c>
      <c r="D147" s="371">
        <v>35.294117647058826</v>
      </c>
      <c r="E147" s="6">
        <f t="shared" si="2"/>
        <v>35.294117647058826</v>
      </c>
      <c r="F147" s="4">
        <v>0.89</v>
      </c>
      <c r="G147" s="8">
        <v>10</v>
      </c>
      <c r="H147" s="379"/>
    </row>
    <row r="148" spans="1:8">
      <c r="A148" s="377" t="s">
        <v>3150</v>
      </c>
      <c r="B148" s="378" t="s">
        <v>621</v>
      </c>
      <c r="C148" s="4" t="s">
        <v>3142</v>
      </c>
      <c r="D148" s="371">
        <v>58.1045751633987</v>
      </c>
      <c r="E148" s="6">
        <f t="shared" si="2"/>
        <v>58.1045751633987</v>
      </c>
      <c r="F148" s="4">
        <v>1.38</v>
      </c>
      <c r="G148" s="8">
        <v>5</v>
      </c>
      <c r="H148" s="379"/>
    </row>
    <row r="149" spans="1:8">
      <c r="A149" s="377" t="s">
        <v>3151</v>
      </c>
      <c r="B149" s="378" t="s">
        <v>622</v>
      </c>
      <c r="C149" s="4" t="s">
        <v>3142</v>
      </c>
      <c r="D149" s="371">
        <v>96.183006535947698</v>
      </c>
      <c r="E149" s="6">
        <f t="shared" si="2"/>
        <v>96.183006535947698</v>
      </c>
      <c r="F149" s="4">
        <v>2.75</v>
      </c>
      <c r="G149" s="8">
        <v>5</v>
      </c>
      <c r="H149" s="379"/>
    </row>
    <row r="150" spans="1:8">
      <c r="A150" s="377" t="s">
        <v>3152</v>
      </c>
      <c r="B150" s="378" t="s">
        <v>623</v>
      </c>
      <c r="C150" s="4" t="s">
        <v>3142</v>
      </c>
      <c r="D150" s="371">
        <v>133.46405228758169</v>
      </c>
      <c r="E150" s="6">
        <f t="shared" si="2"/>
        <v>133.46405228758169</v>
      </c>
      <c r="F150" s="4">
        <v>3.95</v>
      </c>
      <c r="G150" s="8">
        <v>5</v>
      </c>
      <c r="H150" s="379"/>
    </row>
    <row r="151" spans="1:8" ht="15" thickBot="1">
      <c r="A151" s="380" t="s">
        <v>3153</v>
      </c>
      <c r="B151" s="385" t="s">
        <v>624</v>
      </c>
      <c r="C151" s="39" t="s">
        <v>3142</v>
      </c>
      <c r="D151" s="372">
        <v>255.85620915032678</v>
      </c>
      <c r="E151" s="6">
        <f t="shared" si="2"/>
        <v>255.85620915032678</v>
      </c>
      <c r="F151" s="39">
        <v>6.9</v>
      </c>
      <c r="G151" s="81">
        <v>2</v>
      </c>
      <c r="H151" s="388"/>
    </row>
    <row r="152" spans="1:8" ht="15" thickTop="1">
      <c r="A152" s="383" t="s">
        <v>3154</v>
      </c>
      <c r="B152" s="386" t="s">
        <v>2963</v>
      </c>
      <c r="C152" s="13" t="s">
        <v>3155</v>
      </c>
      <c r="D152" s="373">
        <v>7.0718954248366011</v>
      </c>
      <c r="E152" s="6">
        <f t="shared" si="2"/>
        <v>7.0718954248366011</v>
      </c>
      <c r="F152" s="13">
        <v>0.08</v>
      </c>
      <c r="G152" s="56">
        <v>25</v>
      </c>
      <c r="H152" s="391"/>
    </row>
    <row r="153" spans="1:8">
      <c r="A153" s="377" t="s">
        <v>3156</v>
      </c>
      <c r="B153" s="378" t="s">
        <v>2966</v>
      </c>
      <c r="C153" s="4" t="s">
        <v>3157</v>
      </c>
      <c r="D153" s="371">
        <v>7.0718954248366011</v>
      </c>
      <c r="E153" s="6">
        <f t="shared" si="2"/>
        <v>7.0718954248366011</v>
      </c>
      <c r="F153" s="4">
        <v>0.11</v>
      </c>
      <c r="G153" s="8">
        <v>25</v>
      </c>
      <c r="H153" s="379"/>
    </row>
    <row r="154" spans="1:8">
      <c r="A154" s="377" t="s">
        <v>3158</v>
      </c>
      <c r="B154" s="378" t="s">
        <v>2968</v>
      </c>
      <c r="C154" s="4" t="s">
        <v>3157</v>
      </c>
      <c r="D154" s="371">
        <v>7.0718954248366011</v>
      </c>
      <c r="E154" s="6">
        <f t="shared" si="2"/>
        <v>7.0718954248366011</v>
      </c>
      <c r="F154" s="4">
        <v>0.11</v>
      </c>
      <c r="G154" s="8">
        <v>25</v>
      </c>
      <c r="H154" s="379"/>
    </row>
    <row r="155" spans="1:8">
      <c r="A155" s="377" t="s">
        <v>3159</v>
      </c>
      <c r="B155" s="378" t="s">
        <v>3160</v>
      </c>
      <c r="C155" s="4" t="s">
        <v>3157</v>
      </c>
      <c r="D155" s="371">
        <v>10.235294117647058</v>
      </c>
      <c r="E155" s="6">
        <f t="shared" si="2"/>
        <v>10.235294117647058</v>
      </c>
      <c r="F155" s="4">
        <v>0.08</v>
      </c>
      <c r="G155" s="8">
        <v>25</v>
      </c>
      <c r="H155" s="379"/>
    </row>
    <row r="156" spans="1:8">
      <c r="A156" s="377" t="s">
        <v>3161</v>
      </c>
      <c r="B156" s="378" t="s">
        <v>2970</v>
      </c>
      <c r="C156" s="4" t="s">
        <v>3157</v>
      </c>
      <c r="D156" s="371">
        <v>8.8366013071895431</v>
      </c>
      <c r="E156" s="6">
        <f t="shared" si="2"/>
        <v>8.8366013071895431</v>
      </c>
      <c r="F156" s="4">
        <v>0.14000000000000001</v>
      </c>
      <c r="G156" s="8">
        <v>25</v>
      </c>
      <c r="H156" s="379"/>
    </row>
    <row r="157" spans="1:8">
      <c r="A157" s="377" t="s">
        <v>3162</v>
      </c>
      <c r="B157" s="378" t="s">
        <v>2972</v>
      </c>
      <c r="C157" s="4" t="s">
        <v>3157</v>
      </c>
      <c r="D157" s="371">
        <v>8.8366013071895431</v>
      </c>
      <c r="E157" s="6">
        <f t="shared" si="2"/>
        <v>8.8366013071895431</v>
      </c>
      <c r="F157" s="4">
        <v>0.14000000000000001</v>
      </c>
      <c r="G157" s="8">
        <v>25</v>
      </c>
      <c r="H157" s="379"/>
    </row>
    <row r="158" spans="1:8">
      <c r="A158" s="377" t="s">
        <v>3163</v>
      </c>
      <c r="B158" s="378" t="s">
        <v>3164</v>
      </c>
      <c r="C158" s="4" t="s">
        <v>3157</v>
      </c>
      <c r="D158" s="371">
        <v>14.614379084967318</v>
      </c>
      <c r="E158" s="6">
        <f t="shared" si="2"/>
        <v>14.614379084967318</v>
      </c>
      <c r="F158" s="4">
        <v>0.23</v>
      </c>
      <c r="G158" s="8">
        <v>25</v>
      </c>
      <c r="H158" s="379"/>
    </row>
    <row r="159" spans="1:8">
      <c r="A159" s="377" t="s">
        <v>3165</v>
      </c>
      <c r="B159" s="378" t="s">
        <v>2974</v>
      </c>
      <c r="C159" s="4" t="s">
        <v>3157</v>
      </c>
      <c r="D159" s="371">
        <v>13.150326797385622</v>
      </c>
      <c r="E159" s="6">
        <f t="shared" si="2"/>
        <v>13.150326797385622</v>
      </c>
      <c r="F159" s="4">
        <v>0.23</v>
      </c>
      <c r="G159" s="8">
        <v>25</v>
      </c>
      <c r="H159" s="379"/>
    </row>
    <row r="160" spans="1:8">
      <c r="A160" s="377" t="s">
        <v>3166</v>
      </c>
      <c r="B160" s="378" t="s">
        <v>2976</v>
      </c>
      <c r="C160" s="4" t="s">
        <v>3157</v>
      </c>
      <c r="D160" s="371">
        <v>13.150326797385622</v>
      </c>
      <c r="E160" s="6">
        <f t="shared" si="2"/>
        <v>13.150326797385622</v>
      </c>
      <c r="F160" s="4">
        <v>0.23</v>
      </c>
      <c r="G160" s="8">
        <v>25</v>
      </c>
      <c r="H160" s="379"/>
    </row>
    <row r="161" spans="1:8">
      <c r="A161" s="377" t="s">
        <v>3167</v>
      </c>
      <c r="B161" s="378" t="s">
        <v>3168</v>
      </c>
      <c r="C161" s="4" t="s">
        <v>3157</v>
      </c>
      <c r="D161" s="371">
        <v>24.653594771241831</v>
      </c>
      <c r="E161" s="6">
        <f t="shared" si="2"/>
        <v>24.653594771241831</v>
      </c>
      <c r="F161" s="4">
        <v>0.35</v>
      </c>
      <c r="G161" s="8">
        <v>25</v>
      </c>
      <c r="H161" s="379"/>
    </row>
    <row r="162" spans="1:8">
      <c r="A162" s="377" t="s">
        <v>3169</v>
      </c>
      <c r="B162" s="378" t="s">
        <v>3170</v>
      </c>
      <c r="C162" s="4" t="s">
        <v>3157</v>
      </c>
      <c r="D162" s="371">
        <v>24.653594771241831</v>
      </c>
      <c r="E162" s="6">
        <f t="shared" si="2"/>
        <v>24.653594771241831</v>
      </c>
      <c r="F162" s="4">
        <v>0.35</v>
      </c>
      <c r="G162" s="8">
        <v>25</v>
      </c>
      <c r="H162" s="379"/>
    </row>
    <row r="163" spans="1:8">
      <c r="A163" s="377" t="s">
        <v>3171</v>
      </c>
      <c r="B163" s="378" t="s">
        <v>2980</v>
      </c>
      <c r="C163" s="4" t="s">
        <v>3157</v>
      </c>
      <c r="D163" s="371">
        <v>21.869281045751634</v>
      </c>
      <c r="E163" s="6">
        <f t="shared" si="2"/>
        <v>21.869281045751634</v>
      </c>
      <c r="F163" s="4">
        <v>0.36</v>
      </c>
      <c r="G163" s="8">
        <v>25</v>
      </c>
      <c r="H163" s="379"/>
    </row>
    <row r="164" spans="1:8">
      <c r="A164" s="377" t="s">
        <v>3172</v>
      </c>
      <c r="B164" s="378" t="s">
        <v>2982</v>
      </c>
      <c r="C164" s="4" t="s">
        <v>3157</v>
      </c>
      <c r="D164" s="371">
        <v>21.869281045751634</v>
      </c>
      <c r="E164" s="6">
        <f t="shared" si="2"/>
        <v>21.869281045751634</v>
      </c>
      <c r="F164" s="4">
        <v>0.36</v>
      </c>
      <c r="G164" s="8">
        <v>25</v>
      </c>
      <c r="H164" s="379"/>
    </row>
    <row r="165" spans="1:8">
      <c r="A165" s="377" t="s">
        <v>3173</v>
      </c>
      <c r="B165" s="378" t="s">
        <v>2984</v>
      </c>
      <c r="C165" s="4" t="s">
        <v>3157</v>
      </c>
      <c r="D165" s="371">
        <v>41.908496732026151</v>
      </c>
      <c r="E165" s="6">
        <f t="shared" si="2"/>
        <v>41.908496732026151</v>
      </c>
      <c r="F165" s="4">
        <v>0.64</v>
      </c>
      <c r="G165" s="8">
        <v>10</v>
      </c>
      <c r="H165" s="379"/>
    </row>
    <row r="166" spans="1:8">
      <c r="A166" s="377" t="s">
        <v>3174</v>
      </c>
      <c r="B166" s="378" t="s">
        <v>3175</v>
      </c>
      <c r="C166" s="4" t="s">
        <v>3157</v>
      </c>
      <c r="D166" s="371">
        <v>35.294117647058826</v>
      </c>
      <c r="E166" s="6">
        <f t="shared" si="2"/>
        <v>35.294117647058826</v>
      </c>
      <c r="F166" s="4">
        <v>0.65</v>
      </c>
      <c r="G166" s="8">
        <v>10</v>
      </c>
      <c r="H166" s="379"/>
    </row>
    <row r="167" spans="1:8">
      <c r="A167" s="377" t="s">
        <v>3176</v>
      </c>
      <c r="B167" s="378" t="s">
        <v>2988</v>
      </c>
      <c r="C167" s="4" t="s">
        <v>3157</v>
      </c>
      <c r="D167" s="371">
        <v>35.294117647058826</v>
      </c>
      <c r="E167" s="6">
        <f t="shared" si="2"/>
        <v>35.294117647058826</v>
      </c>
      <c r="F167" s="4">
        <v>0.53</v>
      </c>
      <c r="G167" s="8">
        <v>10</v>
      </c>
      <c r="H167" s="379"/>
    </row>
    <row r="168" spans="1:8">
      <c r="A168" s="377" t="s">
        <v>3177</v>
      </c>
      <c r="B168" s="378" t="s">
        <v>2990</v>
      </c>
      <c r="C168" s="4" t="s">
        <v>3157</v>
      </c>
      <c r="D168" s="371">
        <v>50.222222222222221</v>
      </c>
      <c r="E168" s="6">
        <f t="shared" si="2"/>
        <v>50.222222222222221</v>
      </c>
      <c r="F168" s="4">
        <v>0.65</v>
      </c>
      <c r="G168" s="8">
        <v>10</v>
      </c>
      <c r="H168" s="379"/>
    </row>
    <row r="169" spans="1:8">
      <c r="A169" s="377" t="s">
        <v>3178</v>
      </c>
      <c r="B169" s="378" t="s">
        <v>2992</v>
      </c>
      <c r="C169" s="4" t="s">
        <v>3157</v>
      </c>
      <c r="D169" s="371">
        <v>50.222222222222221</v>
      </c>
      <c r="E169" s="6">
        <f t="shared" si="2"/>
        <v>50.222222222222221</v>
      </c>
      <c r="F169" s="4">
        <v>0.65</v>
      </c>
      <c r="G169" s="8">
        <v>10</v>
      </c>
      <c r="H169" s="379"/>
    </row>
    <row r="170" spans="1:8">
      <c r="A170" s="377" t="s">
        <v>3179</v>
      </c>
      <c r="B170" s="378" t="s">
        <v>2994</v>
      </c>
      <c r="C170" s="4" t="s">
        <v>3157</v>
      </c>
      <c r="D170" s="371">
        <v>44.601307189542474</v>
      </c>
      <c r="E170" s="6">
        <f t="shared" si="2"/>
        <v>44.601307189542474</v>
      </c>
      <c r="F170" s="4">
        <v>0.7</v>
      </c>
      <c r="G170" s="8">
        <v>10</v>
      </c>
      <c r="H170" s="379"/>
    </row>
    <row r="171" spans="1:8">
      <c r="A171" s="377" t="s">
        <v>3180</v>
      </c>
      <c r="B171" s="378" t="s">
        <v>2996</v>
      </c>
      <c r="C171" s="4" t="s">
        <v>3157</v>
      </c>
      <c r="D171" s="371">
        <v>44.601307189542474</v>
      </c>
      <c r="E171" s="6">
        <f t="shared" si="2"/>
        <v>44.601307189542474</v>
      </c>
      <c r="F171" s="4">
        <v>0.7</v>
      </c>
      <c r="G171" s="8">
        <v>10</v>
      </c>
      <c r="H171" s="379"/>
    </row>
    <row r="172" spans="1:8">
      <c r="A172" s="377" t="s">
        <v>3181</v>
      </c>
      <c r="B172" s="378" t="s">
        <v>3182</v>
      </c>
      <c r="C172" s="4" t="s">
        <v>3157</v>
      </c>
      <c r="D172" s="371">
        <v>74.692810457516345</v>
      </c>
      <c r="E172" s="6">
        <f t="shared" si="2"/>
        <v>74.692810457516345</v>
      </c>
      <c r="F172" s="4">
        <v>1.38</v>
      </c>
      <c r="G172" s="8">
        <v>5</v>
      </c>
      <c r="H172" s="379"/>
    </row>
    <row r="173" spans="1:8">
      <c r="A173" s="377" t="s">
        <v>3183</v>
      </c>
      <c r="B173" s="378" t="s">
        <v>2998</v>
      </c>
      <c r="C173" s="4" t="s">
        <v>3157</v>
      </c>
      <c r="D173" s="371">
        <v>74.692810457516345</v>
      </c>
      <c r="E173" s="6">
        <f t="shared" si="2"/>
        <v>74.692810457516345</v>
      </c>
      <c r="F173" s="4">
        <v>1.38</v>
      </c>
      <c r="G173" s="8">
        <v>5</v>
      </c>
      <c r="H173" s="379"/>
    </row>
    <row r="174" spans="1:8">
      <c r="A174" s="377" t="s">
        <v>3184</v>
      </c>
      <c r="B174" s="378" t="s">
        <v>3185</v>
      </c>
      <c r="C174" s="4" t="s">
        <v>3157</v>
      </c>
      <c r="D174" s="371">
        <v>74.692810457516345</v>
      </c>
      <c r="E174" s="6">
        <f t="shared" si="2"/>
        <v>74.692810457516345</v>
      </c>
      <c r="F174" s="4">
        <v>1.38</v>
      </c>
      <c r="G174" s="8">
        <v>5</v>
      </c>
      <c r="H174" s="379"/>
    </row>
    <row r="175" spans="1:8">
      <c r="A175" s="377" t="s">
        <v>3186</v>
      </c>
      <c r="B175" s="378" t="s">
        <v>3002</v>
      </c>
      <c r="C175" s="4" t="s">
        <v>3157</v>
      </c>
      <c r="D175" s="371">
        <v>66.287581699346404</v>
      </c>
      <c r="E175" s="6">
        <f t="shared" si="2"/>
        <v>66.287581699346404</v>
      </c>
      <c r="F175" s="4">
        <v>1.1200000000000001</v>
      </c>
      <c r="G175" s="8">
        <v>5</v>
      </c>
      <c r="H175" s="379"/>
    </row>
    <row r="176" spans="1:8">
      <c r="A176" s="377" t="s">
        <v>3187</v>
      </c>
      <c r="B176" s="378" t="s">
        <v>3004</v>
      </c>
      <c r="C176" s="4" t="s">
        <v>3157</v>
      </c>
      <c r="D176" s="371">
        <v>66.287581699346404</v>
      </c>
      <c r="E176" s="6">
        <f t="shared" si="2"/>
        <v>66.287581699346404</v>
      </c>
      <c r="F176" s="4">
        <v>1.1200000000000001</v>
      </c>
      <c r="G176" s="8">
        <v>5</v>
      </c>
      <c r="H176" s="379"/>
    </row>
    <row r="177" spans="1:8">
      <c r="A177" s="377" t="s">
        <v>3188</v>
      </c>
      <c r="B177" s="378" t="s">
        <v>3189</v>
      </c>
      <c r="C177" s="4" t="s">
        <v>3157</v>
      </c>
      <c r="D177" s="371">
        <v>117.41176470588233</v>
      </c>
      <c r="E177" s="6">
        <f t="shared" si="2"/>
        <v>117.41176470588233</v>
      </c>
      <c r="F177" s="4">
        <v>2.27</v>
      </c>
      <c r="G177" s="8">
        <v>5</v>
      </c>
      <c r="H177" s="379"/>
    </row>
    <row r="178" spans="1:8">
      <c r="A178" s="377" t="s">
        <v>3190</v>
      </c>
      <c r="B178" s="378" t="s">
        <v>3006</v>
      </c>
      <c r="C178" s="4" t="s">
        <v>3157</v>
      </c>
      <c r="D178" s="371">
        <v>117.41176470588233</v>
      </c>
      <c r="E178" s="6">
        <f t="shared" si="2"/>
        <v>117.41176470588233</v>
      </c>
      <c r="F178" s="4">
        <v>2.27</v>
      </c>
      <c r="G178" s="8">
        <v>5</v>
      </c>
      <c r="H178" s="379"/>
    </row>
    <row r="179" spans="1:8">
      <c r="A179" s="377" t="s">
        <v>3191</v>
      </c>
      <c r="B179" s="378" t="s">
        <v>3192</v>
      </c>
      <c r="C179" s="4" t="s">
        <v>3157</v>
      </c>
      <c r="D179" s="371">
        <v>155.63398692810458</v>
      </c>
      <c r="E179" s="6">
        <f t="shared" si="2"/>
        <v>155.63398692810458</v>
      </c>
      <c r="F179" s="4">
        <v>3.75</v>
      </c>
      <c r="G179" s="8">
        <v>5</v>
      </c>
      <c r="H179" s="379"/>
    </row>
    <row r="180" spans="1:8">
      <c r="A180" s="377" t="s">
        <v>3193</v>
      </c>
      <c r="B180" s="378" t="s">
        <v>3194</v>
      </c>
      <c r="C180" s="4" t="s">
        <v>3157</v>
      </c>
      <c r="D180" s="371">
        <v>155.63398692810458</v>
      </c>
      <c r="E180" s="6">
        <f t="shared" si="2"/>
        <v>155.63398692810458</v>
      </c>
      <c r="F180" s="4">
        <v>3.65</v>
      </c>
      <c r="G180" s="8">
        <v>5</v>
      </c>
      <c r="H180" s="379"/>
    </row>
    <row r="181" spans="1:8" ht="15" thickBot="1">
      <c r="A181" s="387" t="s">
        <v>3195</v>
      </c>
      <c r="B181" s="385" t="s">
        <v>3196</v>
      </c>
      <c r="C181" s="39" t="s">
        <v>3157</v>
      </c>
      <c r="D181" s="372">
        <v>333.58169934640523</v>
      </c>
      <c r="E181" s="6">
        <f t="shared" si="2"/>
        <v>333.58169934640523</v>
      </c>
      <c r="F181" s="39">
        <v>6.8</v>
      </c>
      <c r="G181" s="81">
        <v>2</v>
      </c>
      <c r="H181" s="388"/>
    </row>
    <row r="182" spans="1:8" ht="15" thickTop="1">
      <c r="A182" s="389" t="s">
        <v>3197</v>
      </c>
      <c r="B182" s="386" t="s">
        <v>616</v>
      </c>
      <c r="C182" s="13" t="s">
        <v>3198</v>
      </c>
      <c r="D182" s="373">
        <v>16.653594771241831</v>
      </c>
      <c r="E182" s="6">
        <f t="shared" si="2"/>
        <v>16.653594771241831</v>
      </c>
      <c r="F182" s="13">
        <v>0.17</v>
      </c>
      <c r="G182" s="56">
        <v>25</v>
      </c>
      <c r="H182" s="391"/>
    </row>
    <row r="183" spans="1:8" ht="15" thickBot="1">
      <c r="A183" s="387" t="s">
        <v>3199</v>
      </c>
      <c r="B183" s="385" t="s">
        <v>617</v>
      </c>
      <c r="C183" s="80" t="s">
        <v>3198</v>
      </c>
      <c r="D183" s="372">
        <v>22.091503267973852</v>
      </c>
      <c r="E183" s="6">
        <f t="shared" si="2"/>
        <v>22.091503267973852</v>
      </c>
      <c r="F183" s="80">
        <v>0.25</v>
      </c>
      <c r="G183" s="57">
        <v>25</v>
      </c>
      <c r="H183" s="382"/>
    </row>
    <row r="184" spans="1:8" ht="15" thickTop="1">
      <c r="A184" s="389" t="s">
        <v>3200</v>
      </c>
      <c r="B184" s="386" t="s">
        <v>625</v>
      </c>
      <c r="C184" s="20" t="s">
        <v>3201</v>
      </c>
      <c r="D184" s="373">
        <v>3.2810457516339868</v>
      </c>
      <c r="E184" s="6">
        <f t="shared" si="2"/>
        <v>3.2810457516339868</v>
      </c>
      <c r="F184" s="20">
        <v>0.03</v>
      </c>
      <c r="G184" s="22">
        <v>25</v>
      </c>
      <c r="H184" s="384"/>
    </row>
    <row r="185" spans="1:8">
      <c r="A185" s="377" t="s">
        <v>3202</v>
      </c>
      <c r="B185" s="378" t="s">
        <v>615</v>
      </c>
      <c r="C185" s="4" t="s">
        <v>3201</v>
      </c>
      <c r="D185" s="371">
        <v>3.2810457516339868</v>
      </c>
      <c r="E185" s="6">
        <f t="shared" si="2"/>
        <v>3.2810457516339868</v>
      </c>
      <c r="F185" s="4">
        <v>0.05</v>
      </c>
      <c r="G185" s="8">
        <v>25</v>
      </c>
      <c r="H185" s="379"/>
    </row>
    <row r="186" spans="1:8">
      <c r="A186" s="377" t="s">
        <v>3203</v>
      </c>
      <c r="B186" s="378" t="s">
        <v>616</v>
      </c>
      <c r="C186" s="4" t="s">
        <v>3201</v>
      </c>
      <c r="D186" s="371">
        <v>5.2418300653594763</v>
      </c>
      <c r="E186" s="6">
        <f t="shared" si="2"/>
        <v>5.2418300653594763</v>
      </c>
      <c r="F186" s="4">
        <v>7.0000000000000007E-2</v>
      </c>
      <c r="G186" s="8">
        <v>25</v>
      </c>
      <c r="H186" s="379"/>
    </row>
    <row r="187" spans="1:8">
      <c r="A187" s="377" t="s">
        <v>3204</v>
      </c>
      <c r="B187" s="378" t="s">
        <v>617</v>
      </c>
      <c r="C187" s="4" t="s">
        <v>3201</v>
      </c>
      <c r="D187" s="371">
        <v>6.2483660130718954</v>
      </c>
      <c r="E187" s="6">
        <f t="shared" si="2"/>
        <v>6.2483660130718954</v>
      </c>
      <c r="F187" s="4">
        <v>0.1</v>
      </c>
      <c r="G187" s="8">
        <v>25</v>
      </c>
      <c r="H187" s="379"/>
    </row>
    <row r="188" spans="1:8">
      <c r="A188" s="377" t="s">
        <v>3205</v>
      </c>
      <c r="B188" s="378" t="s">
        <v>618</v>
      </c>
      <c r="C188" s="4" t="s">
        <v>3201</v>
      </c>
      <c r="D188" s="371">
        <v>9.3202614379084956</v>
      </c>
      <c r="E188" s="6">
        <f t="shared" si="2"/>
        <v>9.3202614379084956</v>
      </c>
      <c r="F188" s="4">
        <v>0.17</v>
      </c>
      <c r="G188" s="8">
        <v>25</v>
      </c>
      <c r="H188" s="379"/>
    </row>
    <row r="189" spans="1:8">
      <c r="A189" s="377" t="s">
        <v>3206</v>
      </c>
      <c r="B189" s="378" t="s">
        <v>619</v>
      </c>
      <c r="C189" s="4" t="s">
        <v>3201</v>
      </c>
      <c r="D189" s="371">
        <v>15.176470588235293</v>
      </c>
      <c r="E189" s="6">
        <f t="shared" si="2"/>
        <v>15.176470588235293</v>
      </c>
      <c r="F189" s="4">
        <v>0.25</v>
      </c>
      <c r="G189" s="8">
        <v>10</v>
      </c>
      <c r="H189" s="379"/>
    </row>
    <row r="190" spans="1:8">
      <c r="A190" s="377" t="s">
        <v>3207</v>
      </c>
      <c r="B190" s="378" t="s">
        <v>620</v>
      </c>
      <c r="C190" s="4" t="s">
        <v>3201</v>
      </c>
      <c r="D190" s="371">
        <v>19.673202614379086</v>
      </c>
      <c r="E190" s="6">
        <f t="shared" si="2"/>
        <v>19.673202614379086</v>
      </c>
      <c r="F190" s="4">
        <v>0.27</v>
      </c>
      <c r="G190" s="8">
        <v>10</v>
      </c>
      <c r="H190" s="379"/>
    </row>
    <row r="191" spans="1:8">
      <c r="A191" s="377" t="s">
        <v>3208</v>
      </c>
      <c r="B191" s="378" t="s">
        <v>621</v>
      </c>
      <c r="C191" s="4" t="s">
        <v>3201</v>
      </c>
      <c r="D191" s="371">
        <v>31.254901960784313</v>
      </c>
      <c r="E191" s="6">
        <f t="shared" si="2"/>
        <v>31.254901960784313</v>
      </c>
      <c r="F191" s="4">
        <v>0.47</v>
      </c>
      <c r="G191" s="8">
        <v>5</v>
      </c>
      <c r="H191" s="379"/>
    </row>
    <row r="192" spans="1:8" ht="15" thickBot="1">
      <c r="A192" s="380" t="s">
        <v>3209</v>
      </c>
      <c r="B192" s="381" t="s">
        <v>3210</v>
      </c>
      <c r="C192" s="39" t="s">
        <v>3201</v>
      </c>
      <c r="D192" s="374">
        <v>194.28758169934642</v>
      </c>
      <c r="E192" s="6">
        <f t="shared" si="2"/>
        <v>194.28758169934642</v>
      </c>
      <c r="F192" s="80">
        <v>2.65</v>
      </c>
      <c r="G192" s="81">
        <v>2</v>
      </c>
      <c r="H192" s="382"/>
    </row>
    <row r="193" spans="1:8" ht="15" thickTop="1">
      <c r="A193" s="383" t="s">
        <v>3211</v>
      </c>
      <c r="B193" s="390" t="s">
        <v>3212</v>
      </c>
      <c r="C193" s="13" t="s">
        <v>3213</v>
      </c>
      <c r="D193" s="375">
        <v>6.2483660130718954</v>
      </c>
      <c r="E193" s="6">
        <f t="shared" si="2"/>
        <v>6.2483660130718954</v>
      </c>
      <c r="F193" s="20">
        <v>0.08</v>
      </c>
      <c r="G193" s="56">
        <v>25</v>
      </c>
      <c r="H193" s="384"/>
    </row>
    <row r="194" spans="1:8">
      <c r="A194" s="377" t="s">
        <v>3214</v>
      </c>
      <c r="B194" s="378" t="s">
        <v>3215</v>
      </c>
      <c r="C194" s="4" t="s">
        <v>3213</v>
      </c>
      <c r="D194" s="371">
        <v>5.2418300653594763</v>
      </c>
      <c r="E194" s="6">
        <f t="shared" si="2"/>
        <v>5.2418300653594763</v>
      </c>
      <c r="F194" s="4">
        <v>0.06</v>
      </c>
      <c r="G194" s="8">
        <v>25</v>
      </c>
      <c r="H194" s="379"/>
    </row>
    <row r="195" spans="1:8">
      <c r="A195" s="377" t="s">
        <v>3216</v>
      </c>
      <c r="B195" s="378" t="s">
        <v>3217</v>
      </c>
      <c r="C195" s="4" t="s">
        <v>3213</v>
      </c>
      <c r="D195" s="371">
        <v>5.2418300653594763</v>
      </c>
      <c r="E195" s="6">
        <f t="shared" si="2"/>
        <v>5.2418300653594763</v>
      </c>
      <c r="F195" s="4">
        <v>0.06</v>
      </c>
      <c r="G195" s="8">
        <v>25</v>
      </c>
      <c r="H195" s="379"/>
    </row>
    <row r="196" spans="1:8">
      <c r="A196" s="377" t="s">
        <v>3218</v>
      </c>
      <c r="B196" s="378" t="s">
        <v>3219</v>
      </c>
      <c r="C196" s="4" t="s">
        <v>3213</v>
      </c>
      <c r="D196" s="371">
        <v>8.7320261437908488</v>
      </c>
      <c r="E196" s="6">
        <f t="shared" si="2"/>
        <v>8.7320261437908488</v>
      </c>
      <c r="F196" s="4">
        <v>0.15</v>
      </c>
      <c r="G196" s="8">
        <v>25</v>
      </c>
      <c r="H196" s="379"/>
    </row>
    <row r="197" spans="1:8">
      <c r="A197" s="377" t="s">
        <v>3218</v>
      </c>
      <c r="B197" s="378" t="s">
        <v>3220</v>
      </c>
      <c r="C197" s="4" t="s">
        <v>3213</v>
      </c>
      <c r="D197" s="371">
        <v>8.7320261437908488</v>
      </c>
      <c r="E197" s="6">
        <f t="shared" si="2"/>
        <v>8.7320261437908488</v>
      </c>
      <c r="F197" s="4">
        <v>0.15</v>
      </c>
      <c r="G197" s="8">
        <v>25</v>
      </c>
      <c r="H197" s="379"/>
    </row>
    <row r="198" spans="1:8">
      <c r="A198" s="377" t="s">
        <v>3221</v>
      </c>
      <c r="B198" s="378" t="s">
        <v>3222</v>
      </c>
      <c r="C198" s="4" t="s">
        <v>3213</v>
      </c>
      <c r="D198" s="371">
        <v>7.2287581699346415</v>
      </c>
      <c r="E198" s="6">
        <f t="shared" si="2"/>
        <v>7.2287581699346415</v>
      </c>
      <c r="F198" s="4">
        <v>0.11</v>
      </c>
      <c r="G198" s="8">
        <v>25</v>
      </c>
      <c r="H198" s="379"/>
    </row>
    <row r="199" spans="1:8">
      <c r="A199" s="377" t="s">
        <v>3223</v>
      </c>
      <c r="B199" s="378" t="s">
        <v>3224</v>
      </c>
      <c r="C199" s="4" t="s">
        <v>3213</v>
      </c>
      <c r="D199" s="371">
        <v>7.2287581699346415</v>
      </c>
      <c r="E199" s="6">
        <f t="shared" si="2"/>
        <v>7.2287581699346415</v>
      </c>
      <c r="F199" s="4">
        <v>0.11</v>
      </c>
      <c r="G199" s="8">
        <v>25</v>
      </c>
      <c r="H199" s="379"/>
    </row>
    <row r="200" spans="1:8">
      <c r="A200" s="377" t="s">
        <v>3225</v>
      </c>
      <c r="B200" s="378" t="s">
        <v>3226</v>
      </c>
      <c r="C200" s="4" t="s">
        <v>3213</v>
      </c>
      <c r="D200" s="371">
        <v>13.281045751633988</v>
      </c>
      <c r="E200" s="6">
        <f t="shared" si="2"/>
        <v>13.281045751633988</v>
      </c>
      <c r="F200" s="4">
        <v>0.2</v>
      </c>
      <c r="G200" s="8">
        <v>25</v>
      </c>
      <c r="H200" s="379"/>
    </row>
    <row r="201" spans="1:8">
      <c r="A201" s="377" t="s">
        <v>3227</v>
      </c>
      <c r="B201" s="378" t="s">
        <v>3228</v>
      </c>
      <c r="C201" s="4" t="s">
        <v>3213</v>
      </c>
      <c r="D201" s="371">
        <v>13.281045751633988</v>
      </c>
      <c r="E201" s="6">
        <f t="shared" ref="E201:E257" si="3">SUM(D201*BF)</f>
        <v>13.281045751633988</v>
      </c>
      <c r="F201" s="4">
        <v>0.2</v>
      </c>
      <c r="G201" s="8">
        <v>25</v>
      </c>
      <c r="H201" s="379"/>
    </row>
    <row r="202" spans="1:8">
      <c r="A202" s="377" t="s">
        <v>3229</v>
      </c>
      <c r="B202" s="378" t="s">
        <v>3230</v>
      </c>
      <c r="C202" s="4" t="s">
        <v>3213</v>
      </c>
      <c r="D202" s="371">
        <v>10.941176470588234</v>
      </c>
      <c r="E202" s="6">
        <f t="shared" si="3"/>
        <v>10.941176470588234</v>
      </c>
      <c r="F202" s="4">
        <v>0.2</v>
      </c>
      <c r="G202" s="8">
        <v>25</v>
      </c>
      <c r="H202" s="379"/>
    </row>
    <row r="203" spans="1:8">
      <c r="A203" s="377" t="s">
        <v>3231</v>
      </c>
      <c r="B203" s="378" t="s">
        <v>3232</v>
      </c>
      <c r="C203" s="4" t="s">
        <v>3213</v>
      </c>
      <c r="D203" s="371">
        <v>10.941176470588234</v>
      </c>
      <c r="E203" s="6">
        <f t="shared" si="3"/>
        <v>10.941176470588234</v>
      </c>
      <c r="F203" s="4">
        <v>0.2</v>
      </c>
      <c r="G203" s="8">
        <v>25</v>
      </c>
      <c r="H203" s="379"/>
    </row>
    <row r="204" spans="1:8">
      <c r="A204" s="377" t="s">
        <v>3233</v>
      </c>
      <c r="B204" s="378" t="s">
        <v>3234</v>
      </c>
      <c r="C204" s="4" t="s">
        <v>3213</v>
      </c>
      <c r="D204" s="371">
        <v>22.496732026143793</v>
      </c>
      <c r="E204" s="6">
        <f t="shared" si="3"/>
        <v>22.496732026143793</v>
      </c>
      <c r="F204" s="4">
        <v>0.31</v>
      </c>
      <c r="G204" s="8">
        <v>10</v>
      </c>
      <c r="H204" s="379"/>
    </row>
    <row r="205" spans="1:8">
      <c r="A205" s="377" t="s">
        <v>3235</v>
      </c>
      <c r="B205" s="378" t="s">
        <v>3236</v>
      </c>
      <c r="C205" s="4" t="s">
        <v>3213</v>
      </c>
      <c r="D205" s="371">
        <v>18.653594771241828</v>
      </c>
      <c r="E205" s="6">
        <f t="shared" si="3"/>
        <v>18.653594771241828</v>
      </c>
      <c r="F205" s="4">
        <v>0.31</v>
      </c>
      <c r="G205" s="8">
        <v>10</v>
      </c>
      <c r="H205" s="379"/>
    </row>
    <row r="206" spans="1:8">
      <c r="A206" s="377" t="s">
        <v>3237</v>
      </c>
      <c r="B206" s="378" t="s">
        <v>3238</v>
      </c>
      <c r="C206" s="4" t="s">
        <v>3213</v>
      </c>
      <c r="D206" s="371">
        <v>18.653594771241828</v>
      </c>
      <c r="E206" s="6">
        <f t="shared" si="3"/>
        <v>18.653594771241828</v>
      </c>
      <c r="F206" s="4">
        <v>0.33</v>
      </c>
      <c r="G206" s="8">
        <v>10</v>
      </c>
      <c r="H206" s="379"/>
    </row>
    <row r="207" spans="1:8">
      <c r="A207" s="377" t="s">
        <v>3239</v>
      </c>
      <c r="B207" s="378" t="s">
        <v>3240</v>
      </c>
      <c r="C207" s="4" t="s">
        <v>3213</v>
      </c>
      <c r="D207" s="371">
        <v>29.137254901960784</v>
      </c>
      <c r="E207" s="6">
        <f t="shared" si="3"/>
        <v>29.137254901960784</v>
      </c>
      <c r="F207" s="4">
        <v>0.55000000000000004</v>
      </c>
      <c r="G207" s="8">
        <v>10</v>
      </c>
      <c r="H207" s="379"/>
    </row>
    <row r="208" spans="1:8">
      <c r="A208" s="377" t="s">
        <v>3241</v>
      </c>
      <c r="B208" s="378" t="s">
        <v>3242</v>
      </c>
      <c r="C208" s="4" t="s">
        <v>3213</v>
      </c>
      <c r="D208" s="371">
        <v>29.137254901960784</v>
      </c>
      <c r="E208" s="6">
        <f t="shared" si="3"/>
        <v>29.137254901960784</v>
      </c>
      <c r="F208" s="4">
        <v>0.55000000000000004</v>
      </c>
      <c r="G208" s="8">
        <v>10</v>
      </c>
      <c r="H208" s="379"/>
    </row>
    <row r="209" spans="1:8">
      <c r="A209" s="377" t="s">
        <v>3243</v>
      </c>
      <c r="B209" s="378" t="s">
        <v>3244</v>
      </c>
      <c r="C209" s="4" t="s">
        <v>3213</v>
      </c>
      <c r="D209" s="371">
        <v>23.830065359477125</v>
      </c>
      <c r="E209" s="6">
        <f t="shared" si="3"/>
        <v>23.830065359477125</v>
      </c>
      <c r="F209" s="4">
        <v>0.35</v>
      </c>
      <c r="G209" s="8">
        <v>10</v>
      </c>
      <c r="H209" s="379"/>
    </row>
    <row r="210" spans="1:8">
      <c r="A210" s="377" t="s">
        <v>3245</v>
      </c>
      <c r="B210" s="378" t="s">
        <v>3246</v>
      </c>
      <c r="C210" s="4" t="s">
        <v>3213</v>
      </c>
      <c r="D210" s="371">
        <v>23.830065359477125</v>
      </c>
      <c r="E210" s="6">
        <f t="shared" si="3"/>
        <v>23.830065359477125</v>
      </c>
      <c r="F210" s="4">
        <v>0.35</v>
      </c>
      <c r="G210" s="8">
        <v>10</v>
      </c>
      <c r="H210" s="379"/>
    </row>
    <row r="211" spans="1:8">
      <c r="A211" s="377" t="s">
        <v>3247</v>
      </c>
      <c r="B211" s="378" t="s">
        <v>3248</v>
      </c>
      <c r="C211" s="4" t="s">
        <v>3213</v>
      </c>
      <c r="D211" s="371">
        <v>42.522875816993469</v>
      </c>
      <c r="E211" s="6">
        <f t="shared" si="3"/>
        <v>42.522875816993469</v>
      </c>
      <c r="F211" s="4">
        <v>0.69</v>
      </c>
      <c r="G211" s="8">
        <v>5</v>
      </c>
      <c r="H211" s="379"/>
    </row>
    <row r="212" spans="1:8">
      <c r="A212" s="377" t="s">
        <v>3249</v>
      </c>
      <c r="B212" s="378" t="s">
        <v>3250</v>
      </c>
      <c r="C212" s="4" t="s">
        <v>3213</v>
      </c>
      <c r="D212" s="371">
        <v>42.522875816993469</v>
      </c>
      <c r="E212" s="6">
        <f t="shared" si="3"/>
        <v>42.522875816993469</v>
      </c>
      <c r="F212" s="4">
        <v>0.69</v>
      </c>
      <c r="G212" s="8">
        <v>5</v>
      </c>
      <c r="H212" s="379"/>
    </row>
    <row r="213" spans="1:8">
      <c r="A213" s="377" t="s">
        <v>3251</v>
      </c>
      <c r="B213" s="378" t="s">
        <v>3252</v>
      </c>
      <c r="C213" s="4" t="s">
        <v>3213</v>
      </c>
      <c r="D213" s="371">
        <v>42.522875816993469</v>
      </c>
      <c r="E213" s="6">
        <f t="shared" si="3"/>
        <v>42.522875816993469</v>
      </c>
      <c r="F213" s="4">
        <v>0.69</v>
      </c>
      <c r="G213" s="8">
        <v>5</v>
      </c>
      <c r="H213" s="379"/>
    </row>
    <row r="214" spans="1:8">
      <c r="A214" s="377" t="s">
        <v>3253</v>
      </c>
      <c r="B214" s="378" t="s">
        <v>3254</v>
      </c>
      <c r="C214" s="4" t="s">
        <v>3213</v>
      </c>
      <c r="D214" s="371">
        <v>35.294117647058826</v>
      </c>
      <c r="E214" s="6">
        <f t="shared" si="3"/>
        <v>35.294117647058826</v>
      </c>
      <c r="F214" s="4">
        <v>0.73</v>
      </c>
      <c r="G214" s="8">
        <v>5</v>
      </c>
      <c r="H214" s="379"/>
    </row>
    <row r="215" spans="1:8">
      <c r="A215" s="377" t="s">
        <v>3255</v>
      </c>
      <c r="B215" s="378" t="s">
        <v>3256</v>
      </c>
      <c r="C215" s="4" t="s">
        <v>3213</v>
      </c>
      <c r="D215" s="371">
        <v>35.294117647058826</v>
      </c>
      <c r="E215" s="6">
        <f t="shared" si="3"/>
        <v>35.294117647058826</v>
      </c>
      <c r="F215" s="4">
        <v>0.73</v>
      </c>
      <c r="G215" s="8">
        <v>5</v>
      </c>
      <c r="H215" s="379"/>
    </row>
    <row r="216" spans="1:8">
      <c r="A216" s="377" t="s">
        <v>3257</v>
      </c>
      <c r="B216" s="378" t="s">
        <v>3258</v>
      </c>
      <c r="C216" s="4" t="s">
        <v>3213</v>
      </c>
      <c r="D216" s="371">
        <v>87.58169934640523</v>
      </c>
      <c r="E216" s="6">
        <f t="shared" si="3"/>
        <v>87.58169934640523</v>
      </c>
      <c r="F216" s="4">
        <v>1.08</v>
      </c>
      <c r="G216" s="8">
        <v>5</v>
      </c>
      <c r="H216" s="379"/>
    </row>
    <row r="217" spans="1:8">
      <c r="A217" s="377" t="s">
        <v>3259</v>
      </c>
      <c r="B217" s="378" t="s">
        <v>3260</v>
      </c>
      <c r="C217" s="4" t="s">
        <v>3213</v>
      </c>
      <c r="D217" s="371">
        <v>87.58169934640523</v>
      </c>
      <c r="E217" s="6">
        <f t="shared" si="3"/>
        <v>87.58169934640523</v>
      </c>
      <c r="F217" s="4">
        <v>1.08</v>
      </c>
      <c r="G217" s="8">
        <v>5</v>
      </c>
      <c r="H217" s="379"/>
    </row>
    <row r="218" spans="1:8">
      <c r="A218" s="377" t="s">
        <v>3261</v>
      </c>
      <c r="B218" s="378" t="s">
        <v>3262</v>
      </c>
      <c r="C218" s="4" t="s">
        <v>3213</v>
      </c>
      <c r="D218" s="371">
        <v>70.588235294117652</v>
      </c>
      <c r="E218" s="6">
        <f t="shared" si="3"/>
        <v>70.588235294117652</v>
      </c>
      <c r="F218" s="4">
        <v>1</v>
      </c>
      <c r="G218" s="8">
        <v>5</v>
      </c>
      <c r="H218" s="379"/>
    </row>
    <row r="219" spans="1:8">
      <c r="A219" s="377" t="s">
        <v>3263</v>
      </c>
      <c r="B219" s="378" t="s">
        <v>3264</v>
      </c>
      <c r="C219" s="4" t="s">
        <v>3213</v>
      </c>
      <c r="D219" s="371">
        <v>70.588235294117652</v>
      </c>
      <c r="E219" s="6">
        <f t="shared" si="3"/>
        <v>70.588235294117652</v>
      </c>
      <c r="F219" s="4">
        <v>1</v>
      </c>
      <c r="G219" s="8">
        <v>5</v>
      </c>
      <c r="H219" s="379"/>
    </row>
    <row r="220" spans="1:8">
      <c r="A220" s="377" t="s">
        <v>3265</v>
      </c>
      <c r="B220" s="378" t="s">
        <v>3266</v>
      </c>
      <c r="C220" s="4" t="s">
        <v>3213</v>
      </c>
      <c r="D220" s="371">
        <v>138.77124183006535</v>
      </c>
      <c r="E220" s="6">
        <f t="shared" si="3"/>
        <v>138.77124183006535</v>
      </c>
      <c r="F220" s="4">
        <v>1.67</v>
      </c>
      <c r="G220" s="8">
        <v>5</v>
      </c>
      <c r="H220" s="379"/>
    </row>
    <row r="221" spans="1:8">
      <c r="A221" s="377" t="s">
        <v>3267</v>
      </c>
      <c r="B221" s="378" t="s">
        <v>3192</v>
      </c>
      <c r="C221" s="4" t="s">
        <v>3213</v>
      </c>
      <c r="D221" s="371">
        <v>106.75816993464052</v>
      </c>
      <c r="E221" s="6">
        <f t="shared" si="3"/>
        <v>106.75816993464052</v>
      </c>
      <c r="F221" s="4">
        <v>1.83</v>
      </c>
      <c r="G221" s="8">
        <v>5</v>
      </c>
      <c r="H221" s="379"/>
    </row>
    <row r="222" spans="1:8">
      <c r="A222" s="377" t="s">
        <v>3268</v>
      </c>
      <c r="B222" s="378" t="s">
        <v>3194</v>
      </c>
      <c r="C222" s="4" t="s">
        <v>3213</v>
      </c>
      <c r="D222" s="371">
        <v>106.75816993464052</v>
      </c>
      <c r="E222" s="6">
        <f t="shared" si="3"/>
        <v>106.75816993464052</v>
      </c>
      <c r="F222" s="4">
        <v>1.83</v>
      </c>
      <c r="G222" s="8">
        <v>5</v>
      </c>
      <c r="H222" s="379"/>
    </row>
    <row r="223" spans="1:8">
      <c r="A223" s="377" t="s">
        <v>3269</v>
      </c>
      <c r="B223" s="378" t="s">
        <v>3270</v>
      </c>
      <c r="C223" s="4" t="s">
        <v>3213</v>
      </c>
      <c r="D223" s="371">
        <v>289.22875816993462</v>
      </c>
      <c r="E223" s="6">
        <f t="shared" si="3"/>
        <v>289.22875816993462</v>
      </c>
      <c r="F223" s="4">
        <v>3.02</v>
      </c>
      <c r="G223" s="8">
        <v>2</v>
      </c>
      <c r="H223" s="379"/>
    </row>
    <row r="224" spans="1:8">
      <c r="A224" s="377" t="s">
        <v>3271</v>
      </c>
      <c r="B224" s="378" t="s">
        <v>3272</v>
      </c>
      <c r="C224" s="4" t="s">
        <v>3213</v>
      </c>
      <c r="D224" s="371">
        <v>244.79738562091504</v>
      </c>
      <c r="E224" s="6">
        <f t="shared" si="3"/>
        <v>244.79738562091504</v>
      </c>
      <c r="F224" s="4">
        <v>3.3</v>
      </c>
      <c r="G224" s="8">
        <v>2</v>
      </c>
      <c r="H224" s="379"/>
    </row>
    <row r="225" spans="1:8" ht="15" thickBot="1">
      <c r="A225" s="387" t="s">
        <v>3273</v>
      </c>
      <c r="B225" s="381" t="s">
        <v>3196</v>
      </c>
      <c r="C225" s="39" t="s">
        <v>3213</v>
      </c>
      <c r="D225" s="374">
        <v>244.79738562091504</v>
      </c>
      <c r="E225" s="6">
        <f t="shared" si="3"/>
        <v>244.79738562091504</v>
      </c>
      <c r="F225" s="39">
        <v>3.3</v>
      </c>
      <c r="G225" s="57">
        <v>2</v>
      </c>
      <c r="H225" s="382"/>
    </row>
    <row r="226" spans="1:8" ht="15" thickTop="1">
      <c r="A226" s="389" t="s">
        <v>3274</v>
      </c>
      <c r="B226" s="390" t="s">
        <v>616</v>
      </c>
      <c r="C226" s="13" t="s">
        <v>3275</v>
      </c>
      <c r="D226" s="375">
        <v>6.9150326797385615</v>
      </c>
      <c r="E226" s="6">
        <f t="shared" si="3"/>
        <v>6.9150326797385615</v>
      </c>
      <c r="F226" s="13">
        <v>0.1</v>
      </c>
      <c r="G226" s="22">
        <v>25</v>
      </c>
      <c r="H226" s="384"/>
    </row>
    <row r="227" spans="1:8">
      <c r="A227" s="377" t="s">
        <v>3276</v>
      </c>
      <c r="B227" s="378" t="s">
        <v>617</v>
      </c>
      <c r="C227" s="4" t="s">
        <v>3275</v>
      </c>
      <c r="D227" s="371">
        <v>7.9084967320261432</v>
      </c>
      <c r="E227" s="6">
        <f t="shared" si="3"/>
        <v>7.9084967320261432</v>
      </c>
      <c r="F227" s="4">
        <v>0.12</v>
      </c>
      <c r="G227" s="8">
        <v>25</v>
      </c>
      <c r="H227" s="379"/>
    </row>
    <row r="228" spans="1:8">
      <c r="A228" s="377" t="s">
        <v>3277</v>
      </c>
      <c r="B228" s="378" t="s">
        <v>618</v>
      </c>
      <c r="C228" s="4" t="s">
        <v>3275</v>
      </c>
      <c r="D228" s="371">
        <v>10.431372549019608</v>
      </c>
      <c r="E228" s="6">
        <f t="shared" si="3"/>
        <v>10.431372549019608</v>
      </c>
      <c r="F228" s="4">
        <v>0.21</v>
      </c>
      <c r="G228" s="8">
        <v>25</v>
      </c>
      <c r="H228" s="379"/>
    </row>
    <row r="229" spans="1:8">
      <c r="A229" s="377" t="s">
        <v>3278</v>
      </c>
      <c r="B229" s="378" t="s">
        <v>619</v>
      </c>
      <c r="C229" s="4" t="s">
        <v>3275</v>
      </c>
      <c r="D229" s="371">
        <v>15.529411764705884</v>
      </c>
      <c r="E229" s="6">
        <f t="shared" si="3"/>
        <v>15.529411764705884</v>
      </c>
      <c r="F229" s="4">
        <v>0.31</v>
      </c>
      <c r="G229" s="8">
        <v>25</v>
      </c>
      <c r="H229" s="379"/>
    </row>
    <row r="230" spans="1:8">
      <c r="A230" s="377" t="s">
        <v>3279</v>
      </c>
      <c r="B230" s="378" t="s">
        <v>620</v>
      </c>
      <c r="C230" s="4" t="s">
        <v>3275</v>
      </c>
      <c r="D230" s="371">
        <v>19.790849673202615</v>
      </c>
      <c r="E230" s="6">
        <f t="shared" si="3"/>
        <v>19.790849673202615</v>
      </c>
      <c r="F230" s="4">
        <v>0.43</v>
      </c>
      <c r="G230" s="8">
        <v>25</v>
      </c>
      <c r="H230" s="379"/>
    </row>
    <row r="231" spans="1:8">
      <c r="A231" s="377" t="s">
        <v>3280</v>
      </c>
      <c r="B231" s="378" t="s">
        <v>621</v>
      </c>
      <c r="C231" s="4" t="s">
        <v>3275</v>
      </c>
      <c r="D231" s="371">
        <v>31.215686274509803</v>
      </c>
      <c r="E231" s="6">
        <f t="shared" si="3"/>
        <v>31.215686274509803</v>
      </c>
      <c r="F231" s="4">
        <v>0.63</v>
      </c>
      <c r="G231" s="8">
        <v>5</v>
      </c>
      <c r="H231" s="379"/>
    </row>
    <row r="232" spans="1:8">
      <c r="A232" s="377" t="s">
        <v>3281</v>
      </c>
      <c r="B232" s="378" t="s">
        <v>622</v>
      </c>
      <c r="C232" s="4" t="s">
        <v>3275</v>
      </c>
      <c r="D232" s="371">
        <v>53.437908496732028</v>
      </c>
      <c r="E232" s="6">
        <f t="shared" si="3"/>
        <v>53.437908496732028</v>
      </c>
      <c r="F232" s="4">
        <v>1.31</v>
      </c>
      <c r="G232" s="8">
        <v>5</v>
      </c>
      <c r="H232" s="379"/>
    </row>
    <row r="233" spans="1:8">
      <c r="A233" s="377" t="s">
        <v>3282</v>
      </c>
      <c r="B233" s="378" t="s">
        <v>623</v>
      </c>
      <c r="C233" s="4" t="s">
        <v>3275</v>
      </c>
      <c r="D233" s="371">
        <v>85.437908496732021</v>
      </c>
      <c r="E233" s="6">
        <f t="shared" si="3"/>
        <v>85.437908496732021</v>
      </c>
      <c r="F233" s="4">
        <v>2</v>
      </c>
      <c r="G233" s="8">
        <v>5</v>
      </c>
      <c r="H233" s="379"/>
    </row>
    <row r="234" spans="1:8" ht="15" thickBot="1">
      <c r="A234" s="392" t="s">
        <v>3283</v>
      </c>
      <c r="B234" s="393" t="s">
        <v>624</v>
      </c>
      <c r="C234" s="394" t="s">
        <v>3275</v>
      </c>
      <c r="D234" s="395">
        <v>166.86274509803923</v>
      </c>
      <c r="E234" s="6">
        <f t="shared" si="3"/>
        <v>166.86274509803923</v>
      </c>
      <c r="F234" s="394">
        <v>3.15</v>
      </c>
      <c r="G234" s="396">
        <v>2</v>
      </c>
      <c r="H234" s="397"/>
    </row>
    <row r="235" spans="1:8">
      <c r="A235" s="389" t="s">
        <v>3284</v>
      </c>
      <c r="B235" s="390" t="s">
        <v>618</v>
      </c>
      <c r="C235" s="13" t="s">
        <v>3285</v>
      </c>
      <c r="D235" s="375">
        <v>106.75816993464052</v>
      </c>
      <c r="E235" s="6">
        <f t="shared" si="3"/>
        <v>106.75816993464052</v>
      </c>
      <c r="F235" s="13"/>
      <c r="G235" s="22">
        <v>25</v>
      </c>
      <c r="H235" s="384"/>
    </row>
    <row r="236" spans="1:8">
      <c r="A236" s="377" t="s">
        <v>3286</v>
      </c>
      <c r="B236" s="378" t="s">
        <v>3287</v>
      </c>
      <c r="C236" s="4" t="s">
        <v>3285</v>
      </c>
      <c r="D236" s="371">
        <v>151.22875816993465</v>
      </c>
      <c r="E236" s="6">
        <f t="shared" si="3"/>
        <v>151.22875816993465</v>
      </c>
      <c r="F236" s="4"/>
      <c r="G236" s="8">
        <v>10</v>
      </c>
      <c r="H236" s="379"/>
    </row>
    <row r="237" spans="1:8">
      <c r="A237" s="377" t="s">
        <v>3288</v>
      </c>
      <c r="B237" s="378" t="s">
        <v>620</v>
      </c>
      <c r="C237" s="4" t="s">
        <v>3285</v>
      </c>
      <c r="D237" s="371">
        <v>174.43137254901958</v>
      </c>
      <c r="E237" s="6">
        <f t="shared" si="3"/>
        <v>174.43137254901958</v>
      </c>
      <c r="F237" s="4"/>
      <c r="G237" s="8">
        <v>10</v>
      </c>
      <c r="H237" s="379"/>
    </row>
    <row r="238" spans="1:8">
      <c r="A238" s="377" t="s">
        <v>3289</v>
      </c>
      <c r="B238" s="378" t="s">
        <v>621</v>
      </c>
      <c r="C238" s="4" t="s">
        <v>3285</v>
      </c>
      <c r="D238" s="371">
        <v>281.12418300653593</v>
      </c>
      <c r="E238" s="6">
        <f t="shared" si="3"/>
        <v>281.12418300653593</v>
      </c>
      <c r="F238" s="4"/>
      <c r="G238" s="8">
        <v>5</v>
      </c>
      <c r="H238" s="379"/>
    </row>
    <row r="239" spans="1:8">
      <c r="A239" s="377" t="s">
        <v>3290</v>
      </c>
      <c r="B239" s="378" t="s">
        <v>622</v>
      </c>
      <c r="C239" s="4" t="s">
        <v>3285</v>
      </c>
      <c r="D239" s="371">
        <v>409.76470588235298</v>
      </c>
      <c r="E239" s="6">
        <f t="shared" si="3"/>
        <v>409.76470588235298</v>
      </c>
      <c r="F239" s="4"/>
      <c r="G239" s="8">
        <v>5</v>
      </c>
      <c r="H239" s="379"/>
    </row>
    <row r="240" spans="1:8">
      <c r="A240" s="377" t="s">
        <v>3291</v>
      </c>
      <c r="B240" s="378" t="s">
        <v>623</v>
      </c>
      <c r="C240" s="4" t="s">
        <v>3285</v>
      </c>
      <c r="D240" s="371">
        <v>506.33986928104582</v>
      </c>
      <c r="E240" s="6">
        <f t="shared" si="3"/>
        <v>506.33986928104582</v>
      </c>
      <c r="F240" s="4"/>
      <c r="G240" s="8">
        <v>5</v>
      </c>
      <c r="H240" s="379"/>
    </row>
    <row r="241" spans="1:8" ht="15" thickBot="1">
      <c r="A241" s="380" t="s">
        <v>3292</v>
      </c>
      <c r="B241" s="381" t="s">
        <v>624</v>
      </c>
      <c r="C241" s="80" t="s">
        <v>3285</v>
      </c>
      <c r="D241" s="372">
        <v>764.70588235294122</v>
      </c>
      <c r="E241" s="6">
        <f t="shared" si="3"/>
        <v>764.70588235294122</v>
      </c>
      <c r="F241" s="80"/>
      <c r="G241" s="81">
        <v>2</v>
      </c>
      <c r="H241" s="388"/>
    </row>
    <row r="242" spans="1:8" ht="15" thickTop="1">
      <c r="A242" s="383" t="s">
        <v>3293</v>
      </c>
      <c r="B242" s="390" t="s">
        <v>616</v>
      </c>
      <c r="C242" s="20" t="s">
        <v>3294</v>
      </c>
      <c r="D242" s="373">
        <v>18.718954248366014</v>
      </c>
      <c r="E242" s="6">
        <f t="shared" si="3"/>
        <v>18.718954248366014</v>
      </c>
      <c r="F242" s="20">
        <v>2.2000000000000002</v>
      </c>
      <c r="G242" s="56">
        <v>25</v>
      </c>
      <c r="H242" s="391"/>
    </row>
    <row r="243" spans="1:8">
      <c r="A243" s="377" t="s">
        <v>3295</v>
      </c>
      <c r="B243" s="378" t="s">
        <v>618</v>
      </c>
      <c r="C243" s="4" t="s">
        <v>3294</v>
      </c>
      <c r="D243" s="371">
        <v>41.908496732026151</v>
      </c>
      <c r="E243" s="6">
        <f t="shared" si="3"/>
        <v>41.908496732026151</v>
      </c>
      <c r="F243" s="4">
        <v>3.03</v>
      </c>
      <c r="G243" s="8">
        <v>25</v>
      </c>
      <c r="H243" s="379"/>
    </row>
    <row r="244" spans="1:8">
      <c r="A244" s="377" t="s">
        <v>3296</v>
      </c>
      <c r="B244" s="378" t="s">
        <v>619</v>
      </c>
      <c r="C244" s="4" t="s">
        <v>3294</v>
      </c>
      <c r="D244" s="371">
        <v>47.882352941176478</v>
      </c>
      <c r="E244" s="6">
        <f t="shared" si="3"/>
        <v>47.882352941176478</v>
      </c>
      <c r="F244" s="4">
        <v>4</v>
      </c>
      <c r="G244" s="8">
        <v>10</v>
      </c>
      <c r="H244" s="379"/>
    </row>
    <row r="245" spans="1:8">
      <c r="A245" s="377" t="s">
        <v>3297</v>
      </c>
      <c r="B245" s="378" t="s">
        <v>620</v>
      </c>
      <c r="C245" s="4" t="s">
        <v>3294</v>
      </c>
      <c r="D245" s="371">
        <v>66.83660130718954</v>
      </c>
      <c r="E245" s="6">
        <f t="shared" si="3"/>
        <v>66.83660130718954</v>
      </c>
      <c r="F245" s="4">
        <v>5.75</v>
      </c>
      <c r="G245" s="8">
        <v>10</v>
      </c>
      <c r="H245" s="379"/>
    </row>
    <row r="246" spans="1:8" ht="15" thickBot="1">
      <c r="A246" s="380" t="s">
        <v>3298</v>
      </c>
      <c r="B246" s="385" t="s">
        <v>621</v>
      </c>
      <c r="C246" s="39" t="s">
        <v>3294</v>
      </c>
      <c r="D246" s="374">
        <v>89.058823529411754</v>
      </c>
      <c r="E246" s="6">
        <f t="shared" si="3"/>
        <v>89.058823529411754</v>
      </c>
      <c r="F246" s="39">
        <v>6.63</v>
      </c>
      <c r="G246" s="57">
        <v>5</v>
      </c>
      <c r="H246" s="388"/>
    </row>
    <row r="247" spans="1:8" ht="15" thickTop="1">
      <c r="A247" s="383" t="s">
        <v>3299</v>
      </c>
      <c r="B247" s="386" t="s">
        <v>964</v>
      </c>
      <c r="C247" s="13" t="s">
        <v>3300</v>
      </c>
      <c r="D247" s="375">
        <v>23.424836601307192</v>
      </c>
      <c r="E247" s="6">
        <f t="shared" si="3"/>
        <v>23.424836601307192</v>
      </c>
      <c r="F247" s="13">
        <v>0.14000000000000001</v>
      </c>
      <c r="G247" s="22">
        <v>25</v>
      </c>
      <c r="H247" s="391"/>
    </row>
    <row r="248" spans="1:8">
      <c r="A248" s="377" t="s">
        <v>3301</v>
      </c>
      <c r="B248" s="378" t="s">
        <v>625</v>
      </c>
      <c r="C248" s="4" t="s">
        <v>3300</v>
      </c>
      <c r="D248" s="371">
        <v>23.424836601307192</v>
      </c>
      <c r="E248" s="6">
        <f t="shared" si="3"/>
        <v>23.424836601307192</v>
      </c>
      <c r="F248" s="4">
        <v>0.19</v>
      </c>
      <c r="G248" s="8">
        <v>25</v>
      </c>
      <c r="H248" s="379"/>
    </row>
    <row r="249" spans="1:8">
      <c r="A249" s="377" t="s">
        <v>3302</v>
      </c>
      <c r="B249" s="378" t="s">
        <v>615</v>
      </c>
      <c r="C249" s="4" t="s">
        <v>3300</v>
      </c>
      <c r="D249" s="371">
        <v>23.424836601307192</v>
      </c>
      <c r="E249" s="6">
        <f t="shared" si="3"/>
        <v>23.424836601307192</v>
      </c>
      <c r="F249" s="4">
        <v>0.36</v>
      </c>
      <c r="G249" s="8">
        <v>25</v>
      </c>
      <c r="H249" s="379"/>
    </row>
    <row r="250" spans="1:8">
      <c r="A250" s="377" t="s">
        <v>3303</v>
      </c>
      <c r="B250" s="378" t="s">
        <v>616</v>
      </c>
      <c r="C250" s="4" t="s">
        <v>3300</v>
      </c>
      <c r="D250" s="371">
        <v>25.464052287581701</v>
      </c>
      <c r="E250" s="6">
        <f t="shared" si="3"/>
        <v>25.464052287581701</v>
      </c>
      <c r="F250" s="4">
        <v>0.41</v>
      </c>
      <c r="G250" s="8">
        <v>25</v>
      </c>
      <c r="H250" s="379"/>
    </row>
    <row r="251" spans="1:8">
      <c r="A251" s="377" t="s">
        <v>3304</v>
      </c>
      <c r="B251" s="378" t="s">
        <v>617</v>
      </c>
      <c r="C251" s="4" t="s">
        <v>3300</v>
      </c>
      <c r="D251" s="371">
        <v>35.294117647058826</v>
      </c>
      <c r="E251" s="6">
        <f t="shared" si="3"/>
        <v>35.294117647058826</v>
      </c>
      <c r="F251" s="4">
        <v>0.63</v>
      </c>
      <c r="G251" s="8">
        <v>25</v>
      </c>
      <c r="H251" s="379"/>
    </row>
    <row r="252" spans="1:8">
      <c r="A252" s="377" t="s">
        <v>3305</v>
      </c>
      <c r="B252" s="378" t="s">
        <v>618</v>
      </c>
      <c r="C252" s="4" t="s">
        <v>3300</v>
      </c>
      <c r="D252" s="371">
        <v>46.758169934640527</v>
      </c>
      <c r="E252" s="6">
        <f t="shared" si="3"/>
        <v>46.758169934640527</v>
      </c>
      <c r="F252" s="4">
        <v>1.1399999999999999</v>
      </c>
      <c r="G252" s="8">
        <v>25</v>
      </c>
      <c r="H252" s="379"/>
    </row>
    <row r="253" spans="1:8">
      <c r="A253" s="377" t="s">
        <v>3306</v>
      </c>
      <c r="B253" s="378" t="s">
        <v>619</v>
      </c>
      <c r="C253" s="4" t="s">
        <v>3300</v>
      </c>
      <c r="D253" s="371">
        <v>68.470588235294116</v>
      </c>
      <c r="E253" s="6">
        <f t="shared" si="3"/>
        <v>68.470588235294116</v>
      </c>
      <c r="F253" s="4">
        <v>1.43</v>
      </c>
      <c r="G253" s="8">
        <v>10</v>
      </c>
      <c r="H253" s="379"/>
    </row>
    <row r="254" spans="1:8">
      <c r="A254" s="377" t="s">
        <v>3307</v>
      </c>
      <c r="B254" s="378" t="s">
        <v>620</v>
      </c>
      <c r="C254" s="4" t="s">
        <v>3300</v>
      </c>
      <c r="D254" s="371">
        <v>80.82352941176471</v>
      </c>
      <c r="E254" s="6">
        <f t="shared" si="3"/>
        <v>80.82352941176471</v>
      </c>
      <c r="F254" s="4">
        <v>2.06</v>
      </c>
      <c r="G254" s="8">
        <v>10</v>
      </c>
      <c r="H254" s="379"/>
    </row>
    <row r="255" spans="1:8">
      <c r="A255" s="377" t="s">
        <v>3308</v>
      </c>
      <c r="B255" s="378" t="s">
        <v>621</v>
      </c>
      <c r="C255" s="4" t="s">
        <v>3300</v>
      </c>
      <c r="D255" s="371">
        <v>124.40522875816993</v>
      </c>
      <c r="E255" s="6">
        <f t="shared" si="3"/>
        <v>124.40522875816993</v>
      </c>
      <c r="F255" s="4">
        <v>3.14</v>
      </c>
      <c r="G255" s="8">
        <v>5</v>
      </c>
      <c r="H255" s="379"/>
    </row>
    <row r="256" spans="1:8">
      <c r="A256" s="377" t="s">
        <v>3309</v>
      </c>
      <c r="B256" s="378" t="s">
        <v>622</v>
      </c>
      <c r="C256" s="4" t="s">
        <v>3300</v>
      </c>
      <c r="D256" s="371">
        <v>244.79738562091504</v>
      </c>
      <c r="E256" s="6">
        <f t="shared" si="3"/>
        <v>244.79738562091504</v>
      </c>
      <c r="F256" s="4">
        <v>5</v>
      </c>
      <c r="G256" s="8">
        <v>5</v>
      </c>
      <c r="H256" s="379"/>
    </row>
    <row r="257" spans="1:8" ht="15" thickBot="1">
      <c r="A257" s="392" t="s">
        <v>3310</v>
      </c>
      <c r="B257" s="393" t="s">
        <v>623</v>
      </c>
      <c r="C257" s="394" t="s">
        <v>3300</v>
      </c>
      <c r="D257" s="395">
        <v>378.19607843137254</v>
      </c>
      <c r="E257" s="6">
        <f t="shared" si="3"/>
        <v>378.19607843137254</v>
      </c>
      <c r="F257" s="394">
        <v>6.7</v>
      </c>
      <c r="G257" s="396">
        <v>5</v>
      </c>
      <c r="H257" s="397"/>
    </row>
  </sheetData>
  <mergeCells count="6">
    <mergeCell ref="F7:G7"/>
    <mergeCell ref="A2:C2"/>
    <mergeCell ref="A3:C3"/>
    <mergeCell ref="D5:E5"/>
    <mergeCell ref="D6:E6"/>
    <mergeCell ref="F6:G6"/>
  </mergeCells>
  <pageMargins left="0.7" right="0.7" top="0.75" bottom="0.75" header="0.3" footer="0.3"/>
  <pageSetup orientation="landscape" horizontalDpi="4294967292" r:id="rId1"/>
  <headerFooter>
    <oddFooter>&amp;L&amp;A&amp;C&amp;F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97"/>
  <sheetViews>
    <sheetView workbookViewId="0">
      <selection activeCell="H1" sqref="A1:H196"/>
    </sheetView>
  </sheetViews>
  <sheetFormatPr defaultRowHeight="14.5"/>
  <cols>
    <col min="1" max="1" width="15.1796875" customWidth="1"/>
    <col min="2" max="2" width="13.7265625" customWidth="1"/>
    <col min="3" max="3" width="40.1796875" bestFit="1" customWidth="1"/>
    <col min="4" max="4" width="10.453125" customWidth="1"/>
    <col min="5" max="5" width="10.54296875" customWidth="1"/>
    <col min="6" max="6" width="8" customWidth="1"/>
    <col min="8" max="8" width="26.54296875" customWidth="1"/>
  </cols>
  <sheetData>
    <row r="1" spans="1:8">
      <c r="E1" s="149"/>
      <c r="F1" s="143"/>
      <c r="G1" s="341" t="s">
        <v>1742</v>
      </c>
    </row>
    <row r="2" spans="1:8" ht="21">
      <c r="A2" s="436" t="s">
        <v>2087</v>
      </c>
      <c r="B2" s="436"/>
      <c r="C2" s="436"/>
      <c r="E2" s="149"/>
      <c r="F2" s="143"/>
      <c r="G2" s="342">
        <f ca="1">TODAY()</f>
        <v>43697</v>
      </c>
    </row>
    <row r="3" spans="1:8" ht="21">
      <c r="A3" s="436"/>
      <c r="B3" s="436"/>
      <c r="C3" s="436"/>
      <c r="E3" s="149"/>
      <c r="F3" s="143"/>
    </row>
    <row r="4" spans="1:8">
      <c r="D4" s="264"/>
      <c r="E4" s="264"/>
      <c r="F4" s="9" t="s">
        <v>1393</v>
      </c>
      <c r="G4" s="9"/>
    </row>
    <row r="5" spans="1:8" ht="18">
      <c r="A5" s="10" t="s">
        <v>2947</v>
      </c>
      <c r="B5" s="177"/>
      <c r="C5" s="178"/>
      <c r="D5" s="437" t="s">
        <v>1741</v>
      </c>
      <c r="E5" s="438"/>
    </row>
    <row r="6" spans="1:8">
      <c r="A6" s="177"/>
      <c r="D6" s="439">
        <v>43600</v>
      </c>
      <c r="E6" s="440"/>
      <c r="F6" s="441" t="s">
        <v>1743</v>
      </c>
      <c r="G6" s="442"/>
    </row>
    <row r="7" spans="1:8" ht="15" thickBot="1">
      <c r="A7" s="90"/>
      <c r="B7" s="90"/>
      <c r="D7" s="129" t="s">
        <v>1744</v>
      </c>
      <c r="E7" s="266">
        <v>1</v>
      </c>
      <c r="F7" s="434" t="s">
        <v>3333</v>
      </c>
      <c r="G7" s="435"/>
    </row>
    <row r="8" spans="1:8" ht="30" thickTop="1" thickBot="1">
      <c r="A8" s="16" t="s">
        <v>1812</v>
      </c>
      <c r="B8" s="17" t="s">
        <v>614</v>
      </c>
      <c r="C8" s="17" t="s">
        <v>377</v>
      </c>
      <c r="D8" s="116" t="s">
        <v>1811</v>
      </c>
      <c r="E8" s="116" t="s">
        <v>1810</v>
      </c>
      <c r="F8" s="19" t="s">
        <v>1878</v>
      </c>
      <c r="G8" s="102" t="s">
        <v>1880</v>
      </c>
      <c r="H8" s="343" t="s">
        <v>1665</v>
      </c>
    </row>
    <row r="9" spans="1:8" ht="15" thickTop="1">
      <c r="A9" s="214" t="s">
        <v>2387</v>
      </c>
      <c r="B9" s="21" t="s">
        <v>2388</v>
      </c>
      <c r="C9" s="32" t="s">
        <v>2389</v>
      </c>
      <c r="D9" s="218">
        <v>19.111111111111111</v>
      </c>
      <c r="E9" s="219">
        <f t="shared" ref="E9:E40" si="0">SUM(D9*RBN)</f>
        <v>19.111111111111111</v>
      </c>
      <c r="F9" s="222">
        <v>0.01</v>
      </c>
      <c r="G9" s="344">
        <v>25</v>
      </c>
      <c r="H9" s="20" t="s">
        <v>2390</v>
      </c>
    </row>
    <row r="10" spans="1:8">
      <c r="A10" s="214" t="s">
        <v>2391</v>
      </c>
      <c r="B10" s="212" t="s">
        <v>2392</v>
      </c>
      <c r="C10" s="32" t="s">
        <v>2389</v>
      </c>
      <c r="D10" s="218">
        <v>21.555555555555554</v>
      </c>
      <c r="E10" s="219">
        <f t="shared" si="0"/>
        <v>21.555555555555554</v>
      </c>
      <c r="F10" s="222">
        <v>0.03</v>
      </c>
      <c r="G10" s="344">
        <v>25</v>
      </c>
      <c r="H10" s="4" t="s">
        <v>2393</v>
      </c>
    </row>
    <row r="11" spans="1:8">
      <c r="A11" s="214" t="s">
        <v>2394</v>
      </c>
      <c r="B11" s="21" t="s">
        <v>2395</v>
      </c>
      <c r="C11" s="267" t="s">
        <v>2389</v>
      </c>
      <c r="D11" s="218">
        <v>23.176470588235293</v>
      </c>
      <c r="E11" s="219">
        <f t="shared" si="0"/>
        <v>23.176470588235293</v>
      </c>
      <c r="F11" s="222">
        <v>0.04</v>
      </c>
      <c r="G11" s="344">
        <v>25</v>
      </c>
      <c r="H11" s="4" t="s">
        <v>2396</v>
      </c>
    </row>
    <row r="12" spans="1:8">
      <c r="A12" s="214" t="s">
        <v>2397</v>
      </c>
      <c r="B12" s="21" t="s">
        <v>2398</v>
      </c>
      <c r="C12" s="267" t="s">
        <v>2389</v>
      </c>
      <c r="D12" s="218">
        <v>26.235294117647062</v>
      </c>
      <c r="E12" s="219">
        <f t="shared" si="0"/>
        <v>26.235294117647062</v>
      </c>
      <c r="F12" s="272">
        <v>0.05</v>
      </c>
      <c r="G12" s="222">
        <v>25</v>
      </c>
      <c r="H12" s="4" t="s">
        <v>2399</v>
      </c>
    </row>
    <row r="13" spans="1:8">
      <c r="A13" s="345" t="s">
        <v>2400</v>
      </c>
      <c r="B13" s="208" t="s">
        <v>2401</v>
      </c>
      <c r="C13" s="346" t="s">
        <v>2389</v>
      </c>
      <c r="D13" s="347">
        <v>28.352941176470591</v>
      </c>
      <c r="E13" s="219">
        <f t="shared" si="0"/>
        <v>28.352941176470591</v>
      </c>
      <c r="F13" s="222">
        <v>0.06</v>
      </c>
      <c r="G13" s="348">
        <v>25</v>
      </c>
      <c r="H13" s="4" t="s">
        <v>2402</v>
      </c>
    </row>
    <row r="14" spans="1:8">
      <c r="A14" s="214" t="s">
        <v>2403</v>
      </c>
      <c r="B14" s="212" t="s">
        <v>2404</v>
      </c>
      <c r="C14" s="32" t="s">
        <v>2389</v>
      </c>
      <c r="D14" s="218">
        <v>30.614379084967322</v>
      </c>
      <c r="E14" s="219">
        <f t="shared" si="0"/>
        <v>30.614379084967322</v>
      </c>
      <c r="F14" s="222">
        <v>7.0000000000000007E-2</v>
      </c>
      <c r="G14" s="344">
        <v>25</v>
      </c>
      <c r="H14" s="4" t="s">
        <v>2405</v>
      </c>
    </row>
    <row r="15" spans="1:8">
      <c r="A15" s="214" t="s">
        <v>2406</v>
      </c>
      <c r="B15" s="21" t="s">
        <v>2407</v>
      </c>
      <c r="C15" s="267" t="s">
        <v>2389</v>
      </c>
      <c r="D15" s="218">
        <v>34.405228758169933</v>
      </c>
      <c r="E15" s="219">
        <f t="shared" si="0"/>
        <v>34.405228758169933</v>
      </c>
      <c r="F15" s="222">
        <v>0.08</v>
      </c>
      <c r="G15" s="344">
        <v>25</v>
      </c>
      <c r="H15" s="4" t="s">
        <v>2408</v>
      </c>
    </row>
    <row r="16" spans="1:8">
      <c r="A16" s="268" t="s">
        <v>2409</v>
      </c>
      <c r="B16" s="269" t="s">
        <v>2410</v>
      </c>
      <c r="C16" s="267" t="s">
        <v>2389</v>
      </c>
      <c r="D16" s="271">
        <v>38.888888888888893</v>
      </c>
      <c r="E16" s="219">
        <f t="shared" si="0"/>
        <v>38.888888888888893</v>
      </c>
      <c r="F16" s="272">
        <v>0.09</v>
      </c>
      <c r="G16" s="222">
        <v>25</v>
      </c>
      <c r="H16" s="4" t="s">
        <v>2411</v>
      </c>
    </row>
    <row r="17" spans="1:8">
      <c r="A17" s="214" t="s">
        <v>2412</v>
      </c>
      <c r="B17" s="21" t="s">
        <v>2413</v>
      </c>
      <c r="C17" s="346" t="s">
        <v>2389</v>
      </c>
      <c r="D17" s="218">
        <v>42.1045751633987</v>
      </c>
      <c r="E17" s="219">
        <f t="shared" si="0"/>
        <v>42.1045751633987</v>
      </c>
      <c r="F17" s="222">
        <v>0.1</v>
      </c>
      <c r="G17" s="348">
        <v>25</v>
      </c>
      <c r="H17" s="4" t="s">
        <v>2414</v>
      </c>
    </row>
    <row r="18" spans="1:8">
      <c r="A18" s="214" t="s">
        <v>2415</v>
      </c>
      <c r="B18" s="212" t="s">
        <v>2416</v>
      </c>
      <c r="C18" s="32" t="s">
        <v>2389</v>
      </c>
      <c r="D18" s="218">
        <v>45.464052287581701</v>
      </c>
      <c r="E18" s="219">
        <f t="shared" si="0"/>
        <v>45.464052287581701</v>
      </c>
      <c r="F18" s="222">
        <v>0.12</v>
      </c>
      <c r="G18" s="344">
        <v>25</v>
      </c>
      <c r="H18" s="4" t="s">
        <v>2417</v>
      </c>
    </row>
    <row r="19" spans="1:8">
      <c r="A19" s="214" t="s">
        <v>2418</v>
      </c>
      <c r="B19" s="21" t="s">
        <v>2419</v>
      </c>
      <c r="C19" s="267" t="s">
        <v>2389</v>
      </c>
      <c r="D19" s="218">
        <v>48.732026143790854</v>
      </c>
      <c r="E19" s="219">
        <f t="shared" si="0"/>
        <v>48.732026143790854</v>
      </c>
      <c r="F19" s="222">
        <v>0.13</v>
      </c>
      <c r="G19" s="344">
        <v>25</v>
      </c>
      <c r="H19" s="4" t="s">
        <v>2420</v>
      </c>
    </row>
    <row r="20" spans="1:8">
      <c r="A20" s="268" t="s">
        <v>2421</v>
      </c>
      <c r="B20" s="21" t="s">
        <v>2422</v>
      </c>
      <c r="C20" s="270" t="s">
        <v>2389</v>
      </c>
      <c r="D20" s="271">
        <v>57.947712418300654</v>
      </c>
      <c r="E20" s="219">
        <f t="shared" si="0"/>
        <v>57.947712418300654</v>
      </c>
      <c r="F20" s="272">
        <v>0.15</v>
      </c>
      <c r="G20" s="349">
        <v>25</v>
      </c>
      <c r="H20" s="4" t="s">
        <v>2423</v>
      </c>
    </row>
    <row r="21" spans="1:8">
      <c r="A21" s="214" t="s">
        <v>2424</v>
      </c>
      <c r="B21" s="208" t="s">
        <v>2425</v>
      </c>
      <c r="C21" s="32" t="s">
        <v>2389</v>
      </c>
      <c r="D21" s="218">
        <v>63.816993464052281</v>
      </c>
      <c r="E21" s="219">
        <f t="shared" si="0"/>
        <v>63.816993464052281</v>
      </c>
      <c r="F21" s="222">
        <v>0.17</v>
      </c>
      <c r="G21" s="222">
        <v>25</v>
      </c>
      <c r="H21" s="4" t="s">
        <v>2426</v>
      </c>
    </row>
    <row r="22" spans="1:8">
      <c r="A22" s="214" t="s">
        <v>2427</v>
      </c>
      <c r="B22" s="212" t="s">
        <v>2428</v>
      </c>
      <c r="C22" s="32" t="s">
        <v>2389</v>
      </c>
      <c r="D22" s="218">
        <v>78.509803921568633</v>
      </c>
      <c r="E22" s="219">
        <f t="shared" si="0"/>
        <v>78.509803921568633</v>
      </c>
      <c r="F22" s="222">
        <v>0.19</v>
      </c>
      <c r="G22" s="344">
        <v>25</v>
      </c>
      <c r="H22" s="4" t="s">
        <v>2429</v>
      </c>
    </row>
    <row r="23" spans="1:8">
      <c r="A23" s="214" t="s">
        <v>2430</v>
      </c>
      <c r="B23" s="21" t="s">
        <v>2431</v>
      </c>
      <c r="C23" s="267" t="s">
        <v>2389</v>
      </c>
      <c r="D23" s="218">
        <v>85.908496732026151</v>
      </c>
      <c r="E23" s="219">
        <f t="shared" si="0"/>
        <v>85.908496732026151</v>
      </c>
      <c r="F23" s="222">
        <v>0.21</v>
      </c>
      <c r="G23" s="344">
        <v>25</v>
      </c>
      <c r="H23" s="4" t="s">
        <v>2432</v>
      </c>
    </row>
    <row r="24" spans="1:8">
      <c r="A24" s="214" t="s">
        <v>2433</v>
      </c>
      <c r="B24" s="21" t="s">
        <v>2434</v>
      </c>
      <c r="C24" s="267" t="s">
        <v>2389</v>
      </c>
      <c r="D24" s="218">
        <v>93.163398692810446</v>
      </c>
      <c r="E24" s="219">
        <f t="shared" si="0"/>
        <v>93.163398692810446</v>
      </c>
      <c r="F24" s="222">
        <v>0.24</v>
      </c>
      <c r="G24" s="349">
        <v>25</v>
      </c>
      <c r="H24" s="4" t="s">
        <v>2435</v>
      </c>
    </row>
    <row r="25" spans="1:8" ht="15" thickBot="1">
      <c r="A25" s="268" t="s">
        <v>2436</v>
      </c>
      <c r="B25" s="350" t="s">
        <v>2437</v>
      </c>
      <c r="C25" s="351" t="s">
        <v>2389</v>
      </c>
      <c r="D25" s="271">
        <v>99.16339869281046</v>
      </c>
      <c r="E25" s="219">
        <f t="shared" si="0"/>
        <v>99.16339869281046</v>
      </c>
      <c r="F25" s="352">
        <v>0.26</v>
      </c>
      <c r="G25" s="353">
        <v>25</v>
      </c>
      <c r="H25" s="39" t="s">
        <v>2438</v>
      </c>
    </row>
    <row r="26" spans="1:8" ht="15" thickTop="1">
      <c r="A26" s="354" t="s">
        <v>2439</v>
      </c>
      <c r="B26" s="355" t="s">
        <v>2440</v>
      </c>
      <c r="C26" s="346" t="s">
        <v>2389</v>
      </c>
      <c r="D26" s="356">
        <v>22.33986928104575</v>
      </c>
      <c r="E26" s="219">
        <f t="shared" si="0"/>
        <v>22.33986928104575</v>
      </c>
      <c r="F26" s="357">
        <v>0.02</v>
      </c>
      <c r="G26" s="358">
        <v>25</v>
      </c>
      <c r="H26" s="13" t="s">
        <v>2441</v>
      </c>
    </row>
    <row r="27" spans="1:8">
      <c r="A27" s="214" t="s">
        <v>2442</v>
      </c>
      <c r="B27" s="21" t="s">
        <v>2443</v>
      </c>
      <c r="C27" s="267" t="s">
        <v>2389</v>
      </c>
      <c r="D27" s="218">
        <v>25.843137254901958</v>
      </c>
      <c r="E27" s="219">
        <f t="shared" si="0"/>
        <v>25.843137254901958</v>
      </c>
      <c r="F27" s="222">
        <v>0.05</v>
      </c>
      <c r="G27" s="344">
        <v>25</v>
      </c>
      <c r="H27" s="4" t="s">
        <v>2444</v>
      </c>
    </row>
    <row r="28" spans="1:8" ht="15" thickBot="1">
      <c r="A28" s="279" t="s">
        <v>2445</v>
      </c>
      <c r="B28" s="280" t="s">
        <v>2446</v>
      </c>
      <c r="C28" s="359" t="s">
        <v>2389</v>
      </c>
      <c r="D28" s="281">
        <v>29.254901960784309</v>
      </c>
      <c r="E28" s="219">
        <f t="shared" si="0"/>
        <v>29.254901960784309</v>
      </c>
      <c r="F28" s="282">
        <v>7.0000000000000007E-2</v>
      </c>
      <c r="G28" s="360">
        <v>25</v>
      </c>
      <c r="H28" s="4" t="s">
        <v>2447</v>
      </c>
    </row>
    <row r="29" spans="1:8">
      <c r="A29" s="214" t="s">
        <v>2448</v>
      </c>
      <c r="B29" s="21" t="s">
        <v>2449</v>
      </c>
      <c r="C29" s="32" t="s">
        <v>2389</v>
      </c>
      <c r="D29" s="218">
        <v>31.699346405228756</v>
      </c>
      <c r="E29" s="219">
        <f t="shared" si="0"/>
        <v>31.699346405228756</v>
      </c>
      <c r="F29" s="222">
        <v>0.09</v>
      </c>
      <c r="G29" s="344">
        <v>25</v>
      </c>
      <c r="H29" s="4" t="s">
        <v>2450</v>
      </c>
    </row>
    <row r="30" spans="1:8">
      <c r="A30" s="214" t="s">
        <v>2451</v>
      </c>
      <c r="B30" s="212" t="s">
        <v>2452</v>
      </c>
      <c r="C30" s="32" t="s">
        <v>2389</v>
      </c>
      <c r="D30" s="218">
        <v>37.20261437908497</v>
      </c>
      <c r="E30" s="219">
        <f t="shared" si="0"/>
        <v>37.20261437908497</v>
      </c>
      <c r="F30" s="222">
        <v>0.11</v>
      </c>
      <c r="G30" s="344">
        <v>25</v>
      </c>
      <c r="H30" s="4" t="s">
        <v>2453</v>
      </c>
    </row>
    <row r="31" spans="1:8">
      <c r="A31" s="214" t="s">
        <v>2454</v>
      </c>
      <c r="B31" s="21" t="s">
        <v>2455</v>
      </c>
      <c r="C31" s="267" t="s">
        <v>2389</v>
      </c>
      <c r="D31" s="218">
        <v>40.496732026143796</v>
      </c>
      <c r="E31" s="219">
        <f t="shared" si="0"/>
        <v>40.496732026143796</v>
      </c>
      <c r="F31" s="222">
        <v>0.13</v>
      </c>
      <c r="G31" s="344">
        <v>25</v>
      </c>
      <c r="H31" s="4" t="s">
        <v>2456</v>
      </c>
    </row>
    <row r="32" spans="1:8" ht="15" thickBot="1">
      <c r="A32" s="279" t="s">
        <v>2457</v>
      </c>
      <c r="B32" s="280" t="s">
        <v>2458</v>
      </c>
      <c r="C32" s="359" t="s">
        <v>2389</v>
      </c>
      <c r="D32" s="281">
        <v>47.59477124183006</v>
      </c>
      <c r="E32" s="219">
        <f t="shared" si="0"/>
        <v>47.59477124183006</v>
      </c>
      <c r="F32" s="282">
        <v>0.14000000000000001</v>
      </c>
      <c r="G32" s="360">
        <v>25</v>
      </c>
      <c r="H32" s="4" t="s">
        <v>2459</v>
      </c>
    </row>
    <row r="33" spans="1:8">
      <c r="A33" s="214" t="s">
        <v>2460</v>
      </c>
      <c r="B33" s="21" t="s">
        <v>2461</v>
      </c>
      <c r="C33" s="32" t="s">
        <v>2389</v>
      </c>
      <c r="D33" s="218">
        <v>51.66013071895425</v>
      </c>
      <c r="E33" s="219">
        <f t="shared" si="0"/>
        <v>51.66013071895425</v>
      </c>
      <c r="F33" s="222">
        <v>0.14000000000000001</v>
      </c>
      <c r="G33" s="344">
        <v>25</v>
      </c>
      <c r="H33" s="4" t="s">
        <v>2462</v>
      </c>
    </row>
    <row r="34" spans="1:8">
      <c r="A34" s="214" t="s">
        <v>2463</v>
      </c>
      <c r="B34" s="212" t="s">
        <v>2464</v>
      </c>
      <c r="C34" s="32" t="s">
        <v>2389</v>
      </c>
      <c r="D34" s="218">
        <v>56.326797385620921</v>
      </c>
      <c r="E34" s="219">
        <f t="shared" si="0"/>
        <v>56.326797385620921</v>
      </c>
      <c r="F34" s="222">
        <v>0.16</v>
      </c>
      <c r="G34" s="344">
        <v>25</v>
      </c>
      <c r="H34" s="4" t="s">
        <v>2465</v>
      </c>
    </row>
    <row r="35" spans="1:8">
      <c r="A35" s="214" t="s">
        <v>2466</v>
      </c>
      <c r="B35" s="21" t="s">
        <v>2467</v>
      </c>
      <c r="C35" s="267" t="s">
        <v>2389</v>
      </c>
      <c r="D35" s="218">
        <v>61.045751633986931</v>
      </c>
      <c r="E35" s="219">
        <f t="shared" si="0"/>
        <v>61.045751633986931</v>
      </c>
      <c r="F35" s="222">
        <v>0.18</v>
      </c>
      <c r="G35" s="344">
        <v>25</v>
      </c>
      <c r="H35" s="4" t="s">
        <v>2468</v>
      </c>
    </row>
    <row r="36" spans="1:8">
      <c r="A36" s="214" t="s">
        <v>2469</v>
      </c>
      <c r="B36" s="21" t="s">
        <v>2470</v>
      </c>
      <c r="C36" s="270" t="s">
        <v>2389</v>
      </c>
      <c r="D36" s="218">
        <v>68.653594771241828</v>
      </c>
      <c r="E36" s="219">
        <f t="shared" si="0"/>
        <v>68.653594771241828</v>
      </c>
      <c r="F36" s="222">
        <v>0.2</v>
      </c>
      <c r="G36" s="222">
        <v>25</v>
      </c>
      <c r="H36" s="4" t="s">
        <v>2471</v>
      </c>
    </row>
    <row r="37" spans="1:8">
      <c r="A37" s="345" t="s">
        <v>2472</v>
      </c>
      <c r="B37" s="208" t="s">
        <v>2473</v>
      </c>
      <c r="C37" s="32" t="s">
        <v>2389</v>
      </c>
      <c r="D37" s="347">
        <v>78.300653594771248</v>
      </c>
      <c r="E37" s="219">
        <f t="shared" si="0"/>
        <v>78.300653594771248</v>
      </c>
      <c r="F37" s="357">
        <v>0.22</v>
      </c>
      <c r="G37" s="348">
        <v>25</v>
      </c>
      <c r="H37" s="4" t="s">
        <v>2474</v>
      </c>
    </row>
    <row r="38" spans="1:8">
      <c r="A38" s="214" t="s">
        <v>2475</v>
      </c>
      <c r="B38" s="212" t="s">
        <v>2476</v>
      </c>
      <c r="C38" s="32" t="s">
        <v>2389</v>
      </c>
      <c r="D38" s="218">
        <v>85.764705882352928</v>
      </c>
      <c r="E38" s="219">
        <f t="shared" si="0"/>
        <v>85.764705882352928</v>
      </c>
      <c r="F38" s="222">
        <v>0.26</v>
      </c>
      <c r="G38" s="344">
        <v>25</v>
      </c>
      <c r="H38" s="4" t="s">
        <v>2477</v>
      </c>
    </row>
    <row r="39" spans="1:8">
      <c r="A39" s="214" t="s">
        <v>2478</v>
      </c>
      <c r="B39" s="21" t="s">
        <v>2479</v>
      </c>
      <c r="C39" s="267" t="s">
        <v>2389</v>
      </c>
      <c r="D39" s="218">
        <v>95.320261437908499</v>
      </c>
      <c r="E39" s="219">
        <f t="shared" si="0"/>
        <v>95.320261437908499</v>
      </c>
      <c r="F39" s="222">
        <v>0.33</v>
      </c>
      <c r="G39" s="344">
        <v>25</v>
      </c>
      <c r="H39" s="4" t="s">
        <v>2480</v>
      </c>
    </row>
    <row r="40" spans="1:8">
      <c r="A40" s="214" t="s">
        <v>2481</v>
      </c>
      <c r="B40" s="21" t="s">
        <v>2482</v>
      </c>
      <c r="C40" s="270" t="s">
        <v>2389</v>
      </c>
      <c r="D40" s="271">
        <v>104.6797385620915</v>
      </c>
      <c r="E40" s="219">
        <f t="shared" si="0"/>
        <v>104.6797385620915</v>
      </c>
      <c r="F40" s="272">
        <v>0.37</v>
      </c>
      <c r="G40" s="222">
        <v>25</v>
      </c>
      <c r="H40" s="4" t="s">
        <v>2483</v>
      </c>
    </row>
    <row r="41" spans="1:8">
      <c r="A41" s="345" t="s">
        <v>2484</v>
      </c>
      <c r="B41" s="208" t="s">
        <v>2485</v>
      </c>
      <c r="C41" s="32" t="s">
        <v>2389</v>
      </c>
      <c r="D41" s="218">
        <v>114.23529411764706</v>
      </c>
      <c r="E41" s="219">
        <f t="shared" ref="E41:E72" si="1">SUM(D41*RBN)</f>
        <v>114.23529411764706</v>
      </c>
      <c r="F41" s="222">
        <v>0.41</v>
      </c>
      <c r="G41" s="348">
        <v>25</v>
      </c>
      <c r="H41" s="4" t="s">
        <v>2486</v>
      </c>
    </row>
    <row r="42" spans="1:8" ht="15" thickBot="1">
      <c r="A42" s="361" t="s">
        <v>2487</v>
      </c>
      <c r="B42" s="362" t="s">
        <v>2488</v>
      </c>
      <c r="C42" s="48" t="s">
        <v>2389</v>
      </c>
      <c r="D42" s="220">
        <v>123.6078431372549</v>
      </c>
      <c r="E42" s="219">
        <f t="shared" si="1"/>
        <v>123.6078431372549</v>
      </c>
      <c r="F42" s="353">
        <v>0.44</v>
      </c>
      <c r="G42" s="353">
        <v>25</v>
      </c>
      <c r="H42" s="80" t="s">
        <v>2489</v>
      </c>
    </row>
    <row r="43" spans="1:8" ht="15" thickTop="1">
      <c r="A43" s="345" t="s">
        <v>2490</v>
      </c>
      <c r="B43" s="208" t="s">
        <v>2491</v>
      </c>
      <c r="C43" s="363" t="s">
        <v>2389</v>
      </c>
      <c r="D43" s="356">
        <v>23.15032679738562</v>
      </c>
      <c r="E43" s="219">
        <f t="shared" si="1"/>
        <v>23.15032679738562</v>
      </c>
      <c r="F43" s="357">
        <v>0.04</v>
      </c>
      <c r="G43" s="348">
        <v>25</v>
      </c>
      <c r="H43" s="20" t="s">
        <v>2492</v>
      </c>
    </row>
    <row r="44" spans="1:8">
      <c r="A44" s="214" t="s">
        <v>2493</v>
      </c>
      <c r="B44" s="269" t="s">
        <v>2494</v>
      </c>
      <c r="C44" s="267" t="s">
        <v>2389</v>
      </c>
      <c r="D44" s="218">
        <v>27.398692810457515</v>
      </c>
      <c r="E44" s="219">
        <f t="shared" si="1"/>
        <v>27.398692810457515</v>
      </c>
      <c r="F44" s="272">
        <v>0.06</v>
      </c>
      <c r="G44" s="349">
        <v>25</v>
      </c>
      <c r="H44" s="4" t="s">
        <v>2495</v>
      </c>
    </row>
    <row r="45" spans="1:8">
      <c r="A45" s="345" t="s">
        <v>2496</v>
      </c>
      <c r="B45" s="21" t="s">
        <v>2497</v>
      </c>
      <c r="C45" s="346" t="s">
        <v>2389</v>
      </c>
      <c r="D45" s="347">
        <v>33.281045751633989</v>
      </c>
      <c r="E45" s="219">
        <f t="shared" si="1"/>
        <v>33.281045751633989</v>
      </c>
      <c r="F45" s="222">
        <v>0.09</v>
      </c>
      <c r="G45" s="222">
        <v>25</v>
      </c>
      <c r="H45" s="4" t="s">
        <v>2498</v>
      </c>
    </row>
    <row r="46" spans="1:8">
      <c r="A46" s="214" t="s">
        <v>2499</v>
      </c>
      <c r="B46" s="212" t="s">
        <v>2500</v>
      </c>
      <c r="C46" s="32" t="s">
        <v>2389</v>
      </c>
      <c r="D46" s="218">
        <v>36.078431372549019</v>
      </c>
      <c r="E46" s="219">
        <f t="shared" si="1"/>
        <v>36.078431372549019</v>
      </c>
      <c r="F46" s="222">
        <v>0.12</v>
      </c>
      <c r="G46" s="344">
        <v>25</v>
      </c>
      <c r="H46" s="4" t="s">
        <v>2501</v>
      </c>
    </row>
    <row r="47" spans="1:8">
      <c r="A47" s="214" t="s">
        <v>2502</v>
      </c>
      <c r="B47" s="21" t="s">
        <v>2503</v>
      </c>
      <c r="C47" s="267" t="s">
        <v>2389</v>
      </c>
      <c r="D47" s="218">
        <v>44.117647058823529</v>
      </c>
      <c r="E47" s="219">
        <f t="shared" si="1"/>
        <v>44.117647058823529</v>
      </c>
      <c r="F47" s="222">
        <v>0.14000000000000001</v>
      </c>
      <c r="G47" s="344">
        <v>25</v>
      </c>
      <c r="H47" s="4" t="s">
        <v>2504</v>
      </c>
    </row>
    <row r="48" spans="1:8">
      <c r="A48" s="268" t="s">
        <v>2505</v>
      </c>
      <c r="B48" s="21" t="s">
        <v>2506</v>
      </c>
      <c r="C48" s="267" t="s">
        <v>2389</v>
      </c>
      <c r="D48" s="271">
        <v>47.59477124183006</v>
      </c>
      <c r="E48" s="219">
        <f t="shared" si="1"/>
        <v>47.59477124183006</v>
      </c>
      <c r="F48" s="222">
        <v>0.16</v>
      </c>
      <c r="G48" s="222">
        <v>25</v>
      </c>
      <c r="H48" s="4" t="s">
        <v>2507</v>
      </c>
    </row>
    <row r="49" spans="1:8">
      <c r="A49" s="214" t="s">
        <v>2508</v>
      </c>
      <c r="B49" s="208" t="s">
        <v>2509</v>
      </c>
      <c r="C49" s="346" t="s">
        <v>2389</v>
      </c>
      <c r="D49" s="218">
        <v>56.640522875816991</v>
      </c>
      <c r="E49" s="219">
        <f t="shared" si="1"/>
        <v>56.640522875816991</v>
      </c>
      <c r="F49" s="357">
        <v>0.19</v>
      </c>
      <c r="G49" s="348">
        <v>25</v>
      </c>
      <c r="H49" s="4" t="s">
        <v>2510</v>
      </c>
    </row>
    <row r="50" spans="1:8">
      <c r="A50" s="214" t="s">
        <v>2511</v>
      </c>
      <c r="B50" s="212" t="s">
        <v>2512</v>
      </c>
      <c r="C50" s="32" t="s">
        <v>2389</v>
      </c>
      <c r="D50" s="218">
        <v>60.313725490196077</v>
      </c>
      <c r="E50" s="219">
        <f t="shared" si="1"/>
        <v>60.313725490196077</v>
      </c>
      <c r="F50" s="222">
        <v>0.21</v>
      </c>
      <c r="G50" s="344">
        <v>25</v>
      </c>
      <c r="H50" s="4" t="s">
        <v>2513</v>
      </c>
    </row>
    <row r="51" spans="1:8">
      <c r="A51" s="214" t="s">
        <v>2514</v>
      </c>
      <c r="B51" s="21" t="s">
        <v>2515</v>
      </c>
      <c r="C51" s="267" t="s">
        <v>2389</v>
      </c>
      <c r="D51" s="218">
        <v>66.156862745098039</v>
      </c>
      <c r="E51" s="219">
        <f t="shared" si="1"/>
        <v>66.156862745098039</v>
      </c>
      <c r="F51" s="222">
        <v>0.24</v>
      </c>
      <c r="G51" s="344">
        <v>25</v>
      </c>
      <c r="H51" s="4" t="s">
        <v>2516</v>
      </c>
    </row>
    <row r="52" spans="1:8">
      <c r="A52" s="214" t="s">
        <v>2517</v>
      </c>
      <c r="B52" s="269" t="s">
        <v>2518</v>
      </c>
      <c r="C52" s="270" t="s">
        <v>2389</v>
      </c>
      <c r="D52" s="218">
        <v>71.908496732026137</v>
      </c>
      <c r="E52" s="219">
        <f t="shared" si="1"/>
        <v>71.908496732026137</v>
      </c>
      <c r="F52" s="222">
        <v>0.27</v>
      </c>
      <c r="G52" s="349">
        <v>25</v>
      </c>
      <c r="H52" s="4" t="s">
        <v>2519</v>
      </c>
    </row>
    <row r="53" spans="1:8">
      <c r="A53" s="345" t="s">
        <v>2520</v>
      </c>
      <c r="B53" s="21" t="s">
        <v>2521</v>
      </c>
      <c r="C53" s="32" t="s">
        <v>2389</v>
      </c>
      <c r="D53" s="347">
        <v>77.777777777777786</v>
      </c>
      <c r="E53" s="219">
        <f t="shared" si="1"/>
        <v>77.777777777777786</v>
      </c>
      <c r="F53" s="357">
        <v>0.28999999999999998</v>
      </c>
      <c r="G53" s="222">
        <v>25</v>
      </c>
      <c r="H53" s="4" t="s">
        <v>2522</v>
      </c>
    </row>
    <row r="54" spans="1:8">
      <c r="A54" s="214" t="s">
        <v>2523</v>
      </c>
      <c r="B54" s="212" t="s">
        <v>2524</v>
      </c>
      <c r="C54" s="32" t="s">
        <v>2389</v>
      </c>
      <c r="D54" s="218">
        <v>94.444444444444443</v>
      </c>
      <c r="E54" s="219">
        <f t="shared" si="1"/>
        <v>94.444444444444443</v>
      </c>
      <c r="F54" s="222">
        <v>0.34</v>
      </c>
      <c r="G54" s="344">
        <v>25</v>
      </c>
      <c r="H54" s="4" t="s">
        <v>2525</v>
      </c>
    </row>
    <row r="55" spans="1:8">
      <c r="A55" s="214" t="s">
        <v>2526</v>
      </c>
      <c r="B55" s="21" t="s">
        <v>2527</v>
      </c>
      <c r="C55" s="267" t="s">
        <v>2389</v>
      </c>
      <c r="D55" s="218">
        <v>105.86928104575162</v>
      </c>
      <c r="E55" s="219">
        <f t="shared" si="1"/>
        <v>105.86928104575162</v>
      </c>
      <c r="F55" s="222">
        <v>0.39</v>
      </c>
      <c r="G55" s="344">
        <v>25</v>
      </c>
      <c r="H55" s="4" t="s">
        <v>2528</v>
      </c>
    </row>
    <row r="56" spans="1:8">
      <c r="A56" s="214" t="s">
        <v>2529</v>
      </c>
      <c r="B56" s="269" t="s">
        <v>2530</v>
      </c>
      <c r="C56" s="267" t="s">
        <v>2389</v>
      </c>
      <c r="D56" s="271">
        <v>125.25490196078431</v>
      </c>
      <c r="E56" s="219">
        <f t="shared" si="1"/>
        <v>125.25490196078431</v>
      </c>
      <c r="F56" s="272">
        <v>0.44</v>
      </c>
      <c r="G56" s="222">
        <v>25</v>
      </c>
      <c r="H56" s="4" t="s">
        <v>2531</v>
      </c>
    </row>
    <row r="57" spans="1:8">
      <c r="A57" s="345" t="s">
        <v>2532</v>
      </c>
      <c r="B57" s="21" t="s">
        <v>2533</v>
      </c>
      <c r="C57" s="346" t="s">
        <v>2389</v>
      </c>
      <c r="D57" s="218">
        <v>126.15686274509804</v>
      </c>
      <c r="E57" s="219">
        <f t="shared" si="1"/>
        <v>126.15686274509804</v>
      </c>
      <c r="F57" s="222">
        <v>0.48</v>
      </c>
      <c r="G57" s="348">
        <v>25</v>
      </c>
      <c r="H57" s="4" t="s">
        <v>2534</v>
      </c>
    </row>
    <row r="58" spans="1:8">
      <c r="A58" s="214" t="s">
        <v>2535</v>
      </c>
      <c r="B58" s="212" t="s">
        <v>2536</v>
      </c>
      <c r="C58" s="32" t="s">
        <v>2389</v>
      </c>
      <c r="D58" s="218">
        <v>137.69934640522877</v>
      </c>
      <c r="E58" s="219">
        <f t="shared" si="1"/>
        <v>137.69934640522877</v>
      </c>
      <c r="F58" s="222">
        <v>0.53</v>
      </c>
      <c r="G58" s="344">
        <v>25</v>
      </c>
      <c r="H58" s="4" t="s">
        <v>2537</v>
      </c>
    </row>
    <row r="59" spans="1:8" ht="15" thickBot="1">
      <c r="A59" s="215" t="s">
        <v>2538</v>
      </c>
      <c r="B59" s="44" t="s">
        <v>2539</v>
      </c>
      <c r="C59" s="364" t="s">
        <v>2389</v>
      </c>
      <c r="D59" s="365">
        <v>149.34640522875816</v>
      </c>
      <c r="E59" s="219">
        <f t="shared" si="1"/>
        <v>149.34640522875816</v>
      </c>
      <c r="F59" s="353">
        <v>0.57999999999999996</v>
      </c>
      <c r="G59" s="366">
        <v>25</v>
      </c>
      <c r="H59" s="39" t="s">
        <v>2540</v>
      </c>
    </row>
    <row r="60" spans="1:8" ht="15" thickTop="1">
      <c r="A60" s="367" t="s">
        <v>2541</v>
      </c>
      <c r="B60" s="269" t="s">
        <v>2542</v>
      </c>
      <c r="C60" s="368" t="s">
        <v>2389</v>
      </c>
      <c r="D60" s="356">
        <v>30.875816993464053</v>
      </c>
      <c r="E60" s="219">
        <f t="shared" si="1"/>
        <v>30.875816993464053</v>
      </c>
      <c r="F60" s="272">
        <v>0.06</v>
      </c>
      <c r="G60" s="369">
        <v>25</v>
      </c>
      <c r="H60" s="13" t="s">
        <v>2543</v>
      </c>
    </row>
    <row r="61" spans="1:8">
      <c r="A61" s="214" t="s">
        <v>2544</v>
      </c>
      <c r="B61" s="21" t="s">
        <v>2545</v>
      </c>
      <c r="C61" s="346" t="s">
        <v>2389</v>
      </c>
      <c r="D61" s="347">
        <v>35.738562091503269</v>
      </c>
      <c r="E61" s="219">
        <f t="shared" si="1"/>
        <v>35.738562091503269</v>
      </c>
      <c r="F61" s="222">
        <v>0.08</v>
      </c>
      <c r="G61" s="222">
        <v>25</v>
      </c>
      <c r="H61" s="4" t="s">
        <v>2546</v>
      </c>
    </row>
    <row r="62" spans="1:8">
      <c r="A62" s="214" t="s">
        <v>2547</v>
      </c>
      <c r="B62" s="212" t="s">
        <v>2548</v>
      </c>
      <c r="C62" s="32" t="s">
        <v>2389</v>
      </c>
      <c r="D62" s="218">
        <v>41.973856209150327</v>
      </c>
      <c r="E62" s="219">
        <f t="shared" si="1"/>
        <v>41.973856209150327</v>
      </c>
      <c r="F62" s="222">
        <v>0.12</v>
      </c>
      <c r="G62" s="344">
        <v>25</v>
      </c>
      <c r="H62" s="4" t="s">
        <v>2549</v>
      </c>
    </row>
    <row r="63" spans="1:8">
      <c r="A63" s="214" t="s">
        <v>2550</v>
      </c>
      <c r="B63" s="21" t="s">
        <v>2551</v>
      </c>
      <c r="C63" s="267" t="s">
        <v>2389</v>
      </c>
      <c r="D63" s="218">
        <v>49.934640522875824</v>
      </c>
      <c r="E63" s="219">
        <f t="shared" si="1"/>
        <v>49.934640522875824</v>
      </c>
      <c r="F63" s="222">
        <v>0.15</v>
      </c>
      <c r="G63" s="344">
        <v>25</v>
      </c>
      <c r="H63" s="4" t="s">
        <v>2552</v>
      </c>
    </row>
    <row r="64" spans="1:8">
      <c r="A64" s="268" t="s">
        <v>2553</v>
      </c>
      <c r="B64" s="21" t="s">
        <v>2554</v>
      </c>
      <c r="C64" s="270" t="s">
        <v>2389</v>
      </c>
      <c r="D64" s="271">
        <v>58.614379084967325</v>
      </c>
      <c r="E64" s="219">
        <f t="shared" si="1"/>
        <v>58.614379084967325</v>
      </c>
      <c r="F64" s="222">
        <v>0.18</v>
      </c>
      <c r="G64" s="222">
        <v>25</v>
      </c>
      <c r="H64" s="4" t="s">
        <v>2555</v>
      </c>
    </row>
    <row r="65" spans="1:8">
      <c r="A65" s="214" t="s">
        <v>2556</v>
      </c>
      <c r="B65" s="208" t="s">
        <v>2557</v>
      </c>
      <c r="C65" s="32" t="s">
        <v>2389</v>
      </c>
      <c r="D65" s="218">
        <v>66.901960784313729</v>
      </c>
      <c r="E65" s="219">
        <f t="shared" si="1"/>
        <v>66.901960784313729</v>
      </c>
      <c r="F65" s="357">
        <v>0.22</v>
      </c>
      <c r="G65" s="348">
        <v>25</v>
      </c>
      <c r="H65" s="4" t="s">
        <v>2558</v>
      </c>
    </row>
    <row r="66" spans="1:8">
      <c r="A66" s="214" t="s">
        <v>2559</v>
      </c>
      <c r="B66" s="212" t="s">
        <v>2560</v>
      </c>
      <c r="C66" s="32" t="s">
        <v>2389</v>
      </c>
      <c r="D66" s="218">
        <v>76.653594771241828</v>
      </c>
      <c r="E66" s="219">
        <f t="shared" si="1"/>
        <v>76.653594771241828</v>
      </c>
      <c r="F66" s="222">
        <v>0.26</v>
      </c>
      <c r="G66" s="344">
        <v>25</v>
      </c>
      <c r="H66" s="4" t="s">
        <v>2561</v>
      </c>
    </row>
    <row r="67" spans="1:8">
      <c r="A67" s="214" t="s">
        <v>2562</v>
      </c>
      <c r="B67" s="21" t="s">
        <v>2563</v>
      </c>
      <c r="C67" s="267" t="s">
        <v>2389</v>
      </c>
      <c r="D67" s="218">
        <v>83.189542483660134</v>
      </c>
      <c r="E67" s="219">
        <f t="shared" si="1"/>
        <v>83.189542483660134</v>
      </c>
      <c r="F67" s="222">
        <v>0.3</v>
      </c>
      <c r="G67" s="344">
        <v>25</v>
      </c>
      <c r="H67" s="4" t="s">
        <v>2564</v>
      </c>
    </row>
    <row r="68" spans="1:8">
      <c r="A68" s="214" t="s">
        <v>2565</v>
      </c>
      <c r="B68" s="21" t="s">
        <v>2566</v>
      </c>
      <c r="C68" s="267" t="s">
        <v>2389</v>
      </c>
      <c r="D68" s="218">
        <v>91.66013071895425</v>
      </c>
      <c r="E68" s="219">
        <f t="shared" si="1"/>
        <v>91.66013071895425</v>
      </c>
      <c r="F68" s="222">
        <v>0.33</v>
      </c>
      <c r="G68" s="222">
        <v>25</v>
      </c>
      <c r="H68" s="4" t="s">
        <v>2567</v>
      </c>
    </row>
    <row r="69" spans="1:8">
      <c r="A69" s="345" t="s">
        <v>2568</v>
      </c>
      <c r="B69" s="208" t="s">
        <v>2569</v>
      </c>
      <c r="C69" s="346" t="s">
        <v>2389</v>
      </c>
      <c r="D69" s="347">
        <v>100.66666666666669</v>
      </c>
      <c r="E69" s="219">
        <f t="shared" si="1"/>
        <v>100.66666666666669</v>
      </c>
      <c r="F69" s="357">
        <v>0.36</v>
      </c>
      <c r="G69" s="348">
        <v>25</v>
      </c>
      <c r="H69" s="4" t="s">
        <v>2570</v>
      </c>
    </row>
    <row r="70" spans="1:8">
      <c r="A70" s="214" t="s">
        <v>2571</v>
      </c>
      <c r="B70" s="212" t="s">
        <v>2572</v>
      </c>
      <c r="C70" s="32" t="s">
        <v>2389</v>
      </c>
      <c r="D70" s="218">
        <v>111.6078431372549</v>
      </c>
      <c r="E70" s="219">
        <f t="shared" si="1"/>
        <v>111.6078431372549</v>
      </c>
      <c r="F70" s="222">
        <v>0.39</v>
      </c>
      <c r="G70" s="344">
        <v>25</v>
      </c>
      <c r="H70" s="4" t="s">
        <v>2573</v>
      </c>
    </row>
    <row r="71" spans="1:8">
      <c r="A71" s="214" t="s">
        <v>2574</v>
      </c>
      <c r="B71" s="21" t="s">
        <v>2575</v>
      </c>
      <c r="C71" s="267" t="s">
        <v>2389</v>
      </c>
      <c r="D71" s="218">
        <v>129.3202614379085</v>
      </c>
      <c r="E71" s="219">
        <f t="shared" si="1"/>
        <v>129.3202614379085</v>
      </c>
      <c r="F71" s="222">
        <v>0.46</v>
      </c>
      <c r="G71" s="344">
        <v>25</v>
      </c>
      <c r="H71" s="4" t="s">
        <v>2576</v>
      </c>
    </row>
    <row r="72" spans="1:8">
      <c r="A72" s="268" t="s">
        <v>2577</v>
      </c>
      <c r="B72" s="21" t="s">
        <v>2578</v>
      </c>
      <c r="C72" s="267" t="s">
        <v>2389</v>
      </c>
      <c r="D72" s="218">
        <v>144.88888888888889</v>
      </c>
      <c r="E72" s="219">
        <f t="shared" si="1"/>
        <v>144.88888888888889</v>
      </c>
      <c r="F72" s="272">
        <v>0.53</v>
      </c>
      <c r="G72" s="222">
        <v>25</v>
      </c>
      <c r="H72" s="4" t="s">
        <v>2579</v>
      </c>
    </row>
    <row r="73" spans="1:8">
      <c r="A73" s="214" t="s">
        <v>2580</v>
      </c>
      <c r="B73" s="208" t="s">
        <v>2581</v>
      </c>
      <c r="C73" s="346" t="s">
        <v>2389</v>
      </c>
      <c r="D73" s="347">
        <v>160.75816993464053</v>
      </c>
      <c r="E73" s="219">
        <f t="shared" ref="E73:E104" si="2">SUM(D73*RBN)</f>
        <v>160.75816993464053</v>
      </c>
      <c r="F73" s="222">
        <v>0.61</v>
      </c>
      <c r="G73" s="348">
        <v>25</v>
      </c>
      <c r="H73" s="4" t="s">
        <v>2582</v>
      </c>
    </row>
    <row r="74" spans="1:8">
      <c r="A74" s="214" t="s">
        <v>2583</v>
      </c>
      <c r="B74" s="212" t="s">
        <v>2584</v>
      </c>
      <c r="C74" s="32" t="s">
        <v>2389</v>
      </c>
      <c r="D74" s="218">
        <v>177.8169934640523</v>
      </c>
      <c r="E74" s="219">
        <f t="shared" si="2"/>
        <v>177.8169934640523</v>
      </c>
      <c r="F74" s="222">
        <v>0.68</v>
      </c>
      <c r="G74" s="344">
        <v>25</v>
      </c>
      <c r="H74" s="4" t="s">
        <v>2585</v>
      </c>
    </row>
    <row r="75" spans="1:8">
      <c r="A75" s="214" t="s">
        <v>2586</v>
      </c>
      <c r="B75" s="21" t="s">
        <v>2587</v>
      </c>
      <c r="C75" s="267" t="s">
        <v>2389</v>
      </c>
      <c r="D75" s="218">
        <v>194.53594771241831</v>
      </c>
      <c r="E75" s="219">
        <f t="shared" si="2"/>
        <v>194.53594771241831</v>
      </c>
      <c r="F75" s="222">
        <v>0.75</v>
      </c>
      <c r="G75" s="344">
        <v>25</v>
      </c>
      <c r="H75" s="4" t="s">
        <v>2588</v>
      </c>
    </row>
    <row r="76" spans="1:8" ht="15" thickBot="1">
      <c r="A76" s="361" t="s">
        <v>2589</v>
      </c>
      <c r="B76" s="44" t="s">
        <v>2590</v>
      </c>
      <c r="C76" s="364" t="s">
        <v>2389</v>
      </c>
      <c r="D76" s="365">
        <v>211.55555555555557</v>
      </c>
      <c r="E76" s="219">
        <f t="shared" si="2"/>
        <v>211.55555555555557</v>
      </c>
      <c r="F76" s="272">
        <v>0.82</v>
      </c>
      <c r="G76" s="349">
        <v>25</v>
      </c>
      <c r="H76" s="39" t="s">
        <v>2591</v>
      </c>
    </row>
    <row r="77" spans="1:8" ht="15" thickTop="1">
      <c r="A77" s="345" t="s">
        <v>2592</v>
      </c>
      <c r="B77" s="208" t="s">
        <v>2593</v>
      </c>
      <c r="C77" s="346" t="s">
        <v>2389</v>
      </c>
      <c r="D77" s="347">
        <v>44.496732026143796</v>
      </c>
      <c r="E77" s="219">
        <f t="shared" si="2"/>
        <v>44.496732026143796</v>
      </c>
      <c r="F77" s="358">
        <v>0.1</v>
      </c>
      <c r="G77" s="358">
        <v>25</v>
      </c>
      <c r="H77" s="13" t="s">
        <v>2594</v>
      </c>
    </row>
    <row r="78" spans="1:8">
      <c r="A78" s="214" t="s">
        <v>2595</v>
      </c>
      <c r="B78" s="212" t="s">
        <v>2596</v>
      </c>
      <c r="C78" s="32" t="s">
        <v>2389</v>
      </c>
      <c r="D78" s="218">
        <v>47.424836601307192</v>
      </c>
      <c r="E78" s="219">
        <f t="shared" si="2"/>
        <v>47.424836601307192</v>
      </c>
      <c r="F78" s="222">
        <v>0.12</v>
      </c>
      <c r="G78" s="344">
        <v>25</v>
      </c>
      <c r="H78" s="4" t="s">
        <v>2597</v>
      </c>
    </row>
    <row r="79" spans="1:8">
      <c r="A79" s="214" t="s">
        <v>2598</v>
      </c>
      <c r="B79" s="21" t="s">
        <v>2599</v>
      </c>
      <c r="C79" s="267" t="s">
        <v>2389</v>
      </c>
      <c r="D79" s="218">
        <v>56.03921568627451</v>
      </c>
      <c r="E79" s="219">
        <f t="shared" si="2"/>
        <v>56.03921568627451</v>
      </c>
      <c r="F79" s="222">
        <v>0.15</v>
      </c>
      <c r="G79" s="344">
        <v>25</v>
      </c>
      <c r="H79" s="4" t="s">
        <v>2600</v>
      </c>
    </row>
    <row r="80" spans="1:8">
      <c r="A80" s="268" t="s">
        <v>2601</v>
      </c>
      <c r="B80" s="269" t="s">
        <v>2602</v>
      </c>
      <c r="C80" s="267" t="s">
        <v>2389</v>
      </c>
      <c r="D80" s="218">
        <v>64.980392156862749</v>
      </c>
      <c r="E80" s="219">
        <f t="shared" si="2"/>
        <v>64.980392156862749</v>
      </c>
      <c r="F80" s="222">
        <v>0.2</v>
      </c>
      <c r="G80" s="349">
        <v>25</v>
      </c>
      <c r="H80" s="4" t="s">
        <v>2603</v>
      </c>
    </row>
    <row r="81" spans="1:8">
      <c r="A81" s="214" t="s">
        <v>2604</v>
      </c>
      <c r="B81" s="21" t="s">
        <v>2605</v>
      </c>
      <c r="C81" s="346" t="s">
        <v>2389</v>
      </c>
      <c r="D81" s="347">
        <v>74.954248366013076</v>
      </c>
      <c r="E81" s="219">
        <f t="shared" si="2"/>
        <v>74.954248366013076</v>
      </c>
      <c r="F81" s="357">
        <v>0.25</v>
      </c>
      <c r="G81" s="222">
        <v>25</v>
      </c>
      <c r="H81" s="4" t="s">
        <v>2606</v>
      </c>
    </row>
    <row r="82" spans="1:8">
      <c r="A82" s="214" t="s">
        <v>2607</v>
      </c>
      <c r="B82" s="212" t="s">
        <v>2608</v>
      </c>
      <c r="C82" s="32" t="s">
        <v>2389</v>
      </c>
      <c r="D82" s="218">
        <v>84.117647058823522</v>
      </c>
      <c r="E82" s="219">
        <f t="shared" si="2"/>
        <v>84.117647058823522</v>
      </c>
      <c r="F82" s="222">
        <v>0.3</v>
      </c>
      <c r="G82" s="344">
        <v>25</v>
      </c>
      <c r="H82" s="4" t="s">
        <v>2609</v>
      </c>
    </row>
    <row r="83" spans="1:8">
      <c r="A83" s="214" t="s">
        <v>2610</v>
      </c>
      <c r="B83" s="21" t="s">
        <v>2611</v>
      </c>
      <c r="C83" s="267" t="s">
        <v>2389</v>
      </c>
      <c r="D83" s="218">
        <v>97.777777777777771</v>
      </c>
      <c r="E83" s="219">
        <f t="shared" si="2"/>
        <v>97.777777777777771</v>
      </c>
      <c r="F83" s="222">
        <v>0.35</v>
      </c>
      <c r="G83" s="344">
        <v>25</v>
      </c>
      <c r="H83" s="4" t="s">
        <v>2612</v>
      </c>
    </row>
    <row r="84" spans="1:8">
      <c r="A84" s="268" t="s">
        <v>2613</v>
      </c>
      <c r="B84" s="21" t="s">
        <v>2614</v>
      </c>
      <c r="C84" s="267" t="s">
        <v>2389</v>
      </c>
      <c r="D84" s="218">
        <v>106.35294117647058</v>
      </c>
      <c r="E84" s="219">
        <f t="shared" si="2"/>
        <v>106.35294117647058</v>
      </c>
      <c r="F84" s="272">
        <v>0.4</v>
      </c>
      <c r="G84" s="222">
        <v>25</v>
      </c>
      <c r="H84" s="4" t="s">
        <v>2615</v>
      </c>
    </row>
    <row r="85" spans="1:8">
      <c r="A85" s="214" t="s">
        <v>2616</v>
      </c>
      <c r="B85" s="208" t="s">
        <v>2617</v>
      </c>
      <c r="C85" s="346" t="s">
        <v>2389</v>
      </c>
      <c r="D85" s="347">
        <v>117.38562091503267</v>
      </c>
      <c r="E85" s="219">
        <f t="shared" si="2"/>
        <v>117.38562091503267</v>
      </c>
      <c r="F85" s="222">
        <v>0.45</v>
      </c>
      <c r="G85" s="348">
        <v>25</v>
      </c>
      <c r="H85" s="4" t="s">
        <v>2618</v>
      </c>
    </row>
    <row r="86" spans="1:8">
      <c r="A86" s="214" t="s">
        <v>2619</v>
      </c>
      <c r="B86" s="212" t="s">
        <v>2620</v>
      </c>
      <c r="C86" s="32" t="s">
        <v>2389</v>
      </c>
      <c r="D86" s="218">
        <v>128.27450980392157</v>
      </c>
      <c r="E86" s="219">
        <f t="shared" si="2"/>
        <v>128.27450980392157</v>
      </c>
      <c r="F86" s="222">
        <v>0.5</v>
      </c>
      <c r="G86" s="344">
        <v>25</v>
      </c>
      <c r="H86" s="4" t="s">
        <v>2621</v>
      </c>
    </row>
    <row r="87" spans="1:8">
      <c r="A87" s="214" t="s">
        <v>2622</v>
      </c>
      <c r="B87" s="21" t="s">
        <v>2623</v>
      </c>
      <c r="C87" s="267" t="s">
        <v>2389</v>
      </c>
      <c r="D87" s="218">
        <v>142.81045751633988</v>
      </c>
      <c r="E87" s="219">
        <f t="shared" si="2"/>
        <v>142.81045751633988</v>
      </c>
      <c r="F87" s="222">
        <v>0.56000000000000005</v>
      </c>
      <c r="G87" s="344">
        <v>25</v>
      </c>
      <c r="H87" s="4" t="s">
        <v>2624</v>
      </c>
    </row>
    <row r="88" spans="1:8">
      <c r="A88" s="268" t="s">
        <v>2625</v>
      </c>
      <c r="B88" s="269" t="s">
        <v>2626</v>
      </c>
      <c r="C88" s="270" t="s">
        <v>2389</v>
      </c>
      <c r="D88" s="218">
        <v>167.35947712418303</v>
      </c>
      <c r="E88" s="219">
        <f t="shared" si="2"/>
        <v>167.35947712418303</v>
      </c>
      <c r="F88" s="222">
        <v>0.66</v>
      </c>
      <c r="G88" s="222">
        <v>25</v>
      </c>
      <c r="H88" s="4" t="s">
        <v>2627</v>
      </c>
    </row>
    <row r="89" spans="1:8">
      <c r="A89" s="214" t="s">
        <v>2628</v>
      </c>
      <c r="B89" s="21" t="s">
        <v>2629</v>
      </c>
      <c r="C89" s="32" t="s">
        <v>2389</v>
      </c>
      <c r="D89" s="347">
        <v>188.45751633986927</v>
      </c>
      <c r="E89" s="219">
        <f t="shared" si="2"/>
        <v>188.45751633986927</v>
      </c>
      <c r="F89" s="357">
        <v>0.76</v>
      </c>
      <c r="G89" s="348">
        <v>25</v>
      </c>
      <c r="H89" s="4" t="s">
        <v>2630</v>
      </c>
    </row>
    <row r="90" spans="1:8">
      <c r="A90" s="214" t="s">
        <v>2631</v>
      </c>
      <c r="B90" s="212" t="s">
        <v>2632</v>
      </c>
      <c r="C90" s="32" t="s">
        <v>2389</v>
      </c>
      <c r="D90" s="218">
        <v>208.70588235294119</v>
      </c>
      <c r="E90" s="219">
        <f t="shared" si="2"/>
        <v>208.70588235294119</v>
      </c>
      <c r="F90" s="222">
        <v>0.86</v>
      </c>
      <c r="G90" s="344">
        <v>25</v>
      </c>
      <c r="H90" s="4" t="s">
        <v>2633</v>
      </c>
    </row>
    <row r="91" spans="1:8">
      <c r="A91" s="214" t="s">
        <v>2634</v>
      </c>
      <c r="B91" s="21" t="s">
        <v>2635</v>
      </c>
      <c r="C91" s="267" t="s">
        <v>2389</v>
      </c>
      <c r="D91" s="218">
        <v>230.01307189542484</v>
      </c>
      <c r="E91" s="219">
        <f t="shared" si="2"/>
        <v>230.01307189542484</v>
      </c>
      <c r="F91" s="222">
        <v>0.95</v>
      </c>
      <c r="G91" s="344">
        <v>25</v>
      </c>
      <c r="H91" s="4" t="s">
        <v>2636</v>
      </c>
    </row>
    <row r="92" spans="1:8">
      <c r="A92" s="268" t="s">
        <v>2637</v>
      </c>
      <c r="B92" s="269" t="s">
        <v>2638</v>
      </c>
      <c r="C92" s="267" t="s">
        <v>2389</v>
      </c>
      <c r="D92" s="271">
        <v>250.99346405228758</v>
      </c>
      <c r="E92" s="219">
        <f t="shared" si="2"/>
        <v>250.99346405228758</v>
      </c>
      <c r="F92" s="222">
        <v>1.05</v>
      </c>
      <c r="G92" s="222">
        <v>25</v>
      </c>
      <c r="H92" s="4" t="s">
        <v>2639</v>
      </c>
    </row>
    <row r="93" spans="1:8" ht="15" thickBot="1">
      <c r="A93" s="361" t="s">
        <v>2640</v>
      </c>
      <c r="B93" s="44" t="s">
        <v>2641</v>
      </c>
      <c r="C93" s="351" t="s">
        <v>2389</v>
      </c>
      <c r="D93" s="365">
        <v>273.69934640522877</v>
      </c>
      <c r="E93" s="219">
        <f t="shared" si="2"/>
        <v>273.69934640522877</v>
      </c>
      <c r="F93" s="272">
        <v>1.1499999999999999</v>
      </c>
      <c r="G93" s="352">
        <v>25</v>
      </c>
      <c r="H93" s="39" t="s">
        <v>2642</v>
      </c>
    </row>
    <row r="94" spans="1:8" ht="15" thickTop="1">
      <c r="A94" s="345" t="s">
        <v>2643</v>
      </c>
      <c r="B94" s="213" t="s">
        <v>2644</v>
      </c>
      <c r="C94" s="346" t="s">
        <v>2389</v>
      </c>
      <c r="D94" s="347">
        <v>65.607843137254903</v>
      </c>
      <c r="E94" s="219">
        <f t="shared" si="2"/>
        <v>65.607843137254903</v>
      </c>
      <c r="F94" s="358">
        <v>0.15</v>
      </c>
      <c r="G94" s="348">
        <v>25</v>
      </c>
      <c r="H94" s="13" t="s">
        <v>2645</v>
      </c>
    </row>
    <row r="95" spans="1:8">
      <c r="A95" s="214" t="s">
        <v>2646</v>
      </c>
      <c r="B95" s="21" t="s">
        <v>2647</v>
      </c>
      <c r="C95" s="267" t="s">
        <v>2389</v>
      </c>
      <c r="D95" s="218">
        <v>80.941176470588232</v>
      </c>
      <c r="E95" s="219">
        <f t="shared" si="2"/>
        <v>80.941176470588232</v>
      </c>
      <c r="F95" s="222">
        <v>0.21</v>
      </c>
      <c r="G95" s="344">
        <v>25</v>
      </c>
      <c r="H95" s="4" t="s">
        <v>2648</v>
      </c>
    </row>
    <row r="96" spans="1:8">
      <c r="A96" s="214" t="s">
        <v>2649</v>
      </c>
      <c r="B96" s="269" t="s">
        <v>2650</v>
      </c>
      <c r="C96" s="267" t="s">
        <v>2389</v>
      </c>
      <c r="D96" s="218">
        <v>94.444444444444443</v>
      </c>
      <c r="E96" s="219">
        <f t="shared" si="2"/>
        <v>94.444444444444443</v>
      </c>
      <c r="F96" s="272">
        <v>0.28000000000000003</v>
      </c>
      <c r="G96" s="349">
        <v>25</v>
      </c>
      <c r="H96" s="4" t="s">
        <v>2651</v>
      </c>
    </row>
    <row r="97" spans="1:8">
      <c r="A97" s="345" t="s">
        <v>2652</v>
      </c>
      <c r="B97" s="21" t="s">
        <v>2653</v>
      </c>
      <c r="C97" s="346" t="s">
        <v>2389</v>
      </c>
      <c r="D97" s="347">
        <v>108.74509803921568</v>
      </c>
      <c r="E97" s="219">
        <f t="shared" si="2"/>
        <v>108.74509803921568</v>
      </c>
      <c r="F97" s="222">
        <v>0.36</v>
      </c>
      <c r="G97" s="222">
        <v>25</v>
      </c>
      <c r="H97" s="4" t="s">
        <v>2654</v>
      </c>
    </row>
    <row r="98" spans="1:8">
      <c r="A98" s="214" t="s">
        <v>2655</v>
      </c>
      <c r="B98" s="212" t="s">
        <v>2656</v>
      </c>
      <c r="C98" s="32" t="s">
        <v>2389</v>
      </c>
      <c r="D98" s="218">
        <v>125.89542483660131</v>
      </c>
      <c r="E98" s="219">
        <f t="shared" si="2"/>
        <v>125.89542483660131</v>
      </c>
      <c r="F98" s="222">
        <v>0.43</v>
      </c>
      <c r="G98" s="344">
        <v>25</v>
      </c>
      <c r="H98" s="4" t="s">
        <v>2657</v>
      </c>
    </row>
    <row r="99" spans="1:8">
      <c r="A99" s="214" t="s">
        <v>2658</v>
      </c>
      <c r="B99" s="21" t="s">
        <v>2659</v>
      </c>
      <c r="C99" s="267" t="s">
        <v>2389</v>
      </c>
      <c r="D99" s="218">
        <v>141.60784313725489</v>
      </c>
      <c r="E99" s="219">
        <f t="shared" si="2"/>
        <v>141.60784313725489</v>
      </c>
      <c r="F99" s="222">
        <v>0.52</v>
      </c>
      <c r="G99" s="344">
        <v>25</v>
      </c>
      <c r="H99" s="4" t="s">
        <v>2660</v>
      </c>
    </row>
    <row r="100" spans="1:8">
      <c r="A100" s="214" t="s">
        <v>2661</v>
      </c>
      <c r="B100" s="269" t="s">
        <v>2662</v>
      </c>
      <c r="C100" s="270" t="s">
        <v>2389</v>
      </c>
      <c r="D100" s="218">
        <v>157.92156862745097</v>
      </c>
      <c r="E100" s="219">
        <f t="shared" si="2"/>
        <v>157.92156862745097</v>
      </c>
      <c r="F100" s="272">
        <v>0.57999999999999996</v>
      </c>
      <c r="G100" s="349">
        <v>25</v>
      </c>
      <c r="H100" s="4" t="s">
        <v>2663</v>
      </c>
    </row>
    <row r="101" spans="1:8">
      <c r="A101" s="345" t="s">
        <v>2664</v>
      </c>
      <c r="B101" s="21" t="s">
        <v>2665</v>
      </c>
      <c r="C101" s="32" t="s">
        <v>2389</v>
      </c>
      <c r="D101" s="347">
        <v>174.62745098039215</v>
      </c>
      <c r="E101" s="219">
        <f t="shared" si="2"/>
        <v>174.62745098039215</v>
      </c>
      <c r="F101" s="222">
        <v>0.65</v>
      </c>
      <c r="G101" s="222">
        <v>25</v>
      </c>
      <c r="H101" s="4" t="s">
        <v>2666</v>
      </c>
    </row>
    <row r="102" spans="1:8">
      <c r="A102" s="214" t="s">
        <v>2667</v>
      </c>
      <c r="B102" s="212" t="s">
        <v>2668</v>
      </c>
      <c r="C102" s="32" t="s">
        <v>2389</v>
      </c>
      <c r="D102" s="218">
        <v>191.26797385620912</v>
      </c>
      <c r="E102" s="219">
        <f t="shared" si="2"/>
        <v>191.26797385620912</v>
      </c>
      <c r="F102" s="222">
        <v>0.71</v>
      </c>
      <c r="G102" s="344">
        <v>25</v>
      </c>
      <c r="H102" s="4" t="s">
        <v>2669</v>
      </c>
    </row>
    <row r="103" spans="1:8">
      <c r="A103" s="214" t="s">
        <v>2670</v>
      </c>
      <c r="B103" s="21" t="s">
        <v>2671</v>
      </c>
      <c r="C103" s="267" t="s">
        <v>2389</v>
      </c>
      <c r="D103" s="218">
        <v>208.52287581699346</v>
      </c>
      <c r="E103" s="219">
        <f t="shared" si="2"/>
        <v>208.52287581699346</v>
      </c>
      <c r="F103" s="222">
        <v>0.77</v>
      </c>
      <c r="G103" s="344">
        <v>25</v>
      </c>
      <c r="H103" s="4" t="s">
        <v>2672</v>
      </c>
    </row>
    <row r="104" spans="1:8">
      <c r="A104" s="268" t="s">
        <v>2673</v>
      </c>
      <c r="B104" s="21" t="s">
        <v>2674</v>
      </c>
      <c r="C104" s="270" t="s">
        <v>2389</v>
      </c>
      <c r="D104" s="271">
        <v>243.56862745098039</v>
      </c>
      <c r="E104" s="219">
        <f t="shared" si="2"/>
        <v>243.56862745098039</v>
      </c>
      <c r="F104" s="272">
        <v>0.91</v>
      </c>
      <c r="G104" s="349">
        <v>25</v>
      </c>
      <c r="H104" s="4" t="s">
        <v>2675</v>
      </c>
    </row>
    <row r="105" spans="1:8">
      <c r="A105" s="214" t="s">
        <v>2676</v>
      </c>
      <c r="B105" s="208" t="s">
        <v>2677</v>
      </c>
      <c r="C105" s="32" t="s">
        <v>2389</v>
      </c>
      <c r="D105" s="218">
        <v>278.06535947712416</v>
      </c>
      <c r="E105" s="219">
        <f t="shared" ref="E105:E136" si="3">SUM(D105*RBN)</f>
        <v>278.06535947712416</v>
      </c>
      <c r="F105" s="222">
        <v>1.05</v>
      </c>
      <c r="G105" s="222">
        <v>25</v>
      </c>
      <c r="H105" s="4" t="s">
        <v>2678</v>
      </c>
    </row>
    <row r="106" spans="1:8">
      <c r="A106" s="214" t="s">
        <v>2679</v>
      </c>
      <c r="B106" s="212" t="s">
        <v>2680</v>
      </c>
      <c r="C106" s="32" t="s">
        <v>2389</v>
      </c>
      <c r="D106" s="218">
        <v>310.2745098039216</v>
      </c>
      <c r="E106" s="219">
        <f t="shared" si="3"/>
        <v>310.2745098039216</v>
      </c>
      <c r="F106" s="222">
        <v>1.18</v>
      </c>
      <c r="G106" s="344">
        <v>25</v>
      </c>
      <c r="H106" s="4" t="s">
        <v>2681</v>
      </c>
    </row>
    <row r="107" spans="1:8">
      <c r="A107" s="214" t="s">
        <v>2682</v>
      </c>
      <c r="B107" s="21" t="s">
        <v>2683</v>
      </c>
      <c r="C107" s="267" t="s">
        <v>2389</v>
      </c>
      <c r="D107" s="218">
        <v>344.14379084967317</v>
      </c>
      <c r="E107" s="219">
        <f t="shared" si="3"/>
        <v>344.14379084967317</v>
      </c>
      <c r="F107" s="222">
        <v>1.32</v>
      </c>
      <c r="G107" s="344">
        <v>25</v>
      </c>
      <c r="H107" s="4" t="s">
        <v>2684</v>
      </c>
    </row>
    <row r="108" spans="1:8">
      <c r="A108" s="268" t="s">
        <v>2685</v>
      </c>
      <c r="B108" s="269" t="s">
        <v>2686</v>
      </c>
      <c r="C108" s="267" t="s">
        <v>2389</v>
      </c>
      <c r="D108" s="271">
        <v>371.30718954248368</v>
      </c>
      <c r="E108" s="219">
        <f t="shared" si="3"/>
        <v>371.30718954248368</v>
      </c>
      <c r="F108" s="272">
        <v>1.46</v>
      </c>
      <c r="G108" s="349">
        <v>25</v>
      </c>
      <c r="H108" s="4" t="s">
        <v>2687</v>
      </c>
    </row>
    <row r="109" spans="1:8" ht="15" thickBot="1">
      <c r="A109" s="361" t="s">
        <v>2688</v>
      </c>
      <c r="B109" s="44" t="s">
        <v>2689</v>
      </c>
      <c r="C109" s="351" t="s">
        <v>2389</v>
      </c>
      <c r="D109" s="365">
        <v>410.41830065359477</v>
      </c>
      <c r="E109" s="219">
        <f t="shared" si="3"/>
        <v>410.41830065359477</v>
      </c>
      <c r="F109" s="353">
        <v>1.6</v>
      </c>
      <c r="G109" s="353">
        <v>25</v>
      </c>
      <c r="H109" s="80" t="s">
        <v>2690</v>
      </c>
    </row>
    <row r="110" spans="1:8" ht="15" thickTop="1">
      <c r="A110" s="345" t="s">
        <v>2691</v>
      </c>
      <c r="B110" s="355" t="s">
        <v>2692</v>
      </c>
      <c r="C110" s="346" t="s">
        <v>2389</v>
      </c>
      <c r="D110" s="347">
        <v>99.006535947712422</v>
      </c>
      <c r="E110" s="219">
        <f t="shared" si="3"/>
        <v>99.006535947712422</v>
      </c>
      <c r="F110" s="357">
        <v>0.23</v>
      </c>
      <c r="G110" s="358">
        <v>10</v>
      </c>
      <c r="H110" s="20" t="s">
        <v>2693</v>
      </c>
    </row>
    <row r="111" spans="1:8">
      <c r="A111" s="214" t="s">
        <v>2694</v>
      </c>
      <c r="B111" s="21" t="s">
        <v>2695</v>
      </c>
      <c r="C111" s="267" t="s">
        <v>2389</v>
      </c>
      <c r="D111" s="218">
        <v>113.05882352941177</v>
      </c>
      <c r="E111" s="219">
        <f t="shared" si="3"/>
        <v>113.05882352941177</v>
      </c>
      <c r="F111" s="222">
        <v>0.3</v>
      </c>
      <c r="G111" s="344">
        <v>10</v>
      </c>
      <c r="H111" s="4" t="s">
        <v>2696</v>
      </c>
    </row>
    <row r="112" spans="1:8">
      <c r="A112" s="214" t="s">
        <v>2697</v>
      </c>
      <c r="B112" s="269" t="s">
        <v>2698</v>
      </c>
      <c r="C112" s="270" t="s">
        <v>2389</v>
      </c>
      <c r="D112" s="271">
        <v>127.86928104575163</v>
      </c>
      <c r="E112" s="219">
        <f t="shared" si="3"/>
        <v>127.86928104575163</v>
      </c>
      <c r="F112" s="222">
        <v>0.41</v>
      </c>
      <c r="G112" s="349">
        <v>10</v>
      </c>
      <c r="H112" s="4" t="s">
        <v>2699</v>
      </c>
    </row>
    <row r="113" spans="1:8">
      <c r="A113" s="345" t="s">
        <v>2700</v>
      </c>
      <c r="B113" s="21" t="s">
        <v>2701</v>
      </c>
      <c r="C113" s="32" t="s">
        <v>2389</v>
      </c>
      <c r="D113" s="218">
        <v>151.30718954248366</v>
      </c>
      <c r="E113" s="219">
        <f t="shared" si="3"/>
        <v>151.30718954248366</v>
      </c>
      <c r="F113" s="357">
        <v>0.52</v>
      </c>
      <c r="G113" s="222">
        <v>10</v>
      </c>
      <c r="H113" s="4" t="s">
        <v>2702</v>
      </c>
    </row>
    <row r="114" spans="1:8">
      <c r="A114" s="214" t="s">
        <v>2703</v>
      </c>
      <c r="B114" s="212" t="s">
        <v>2704</v>
      </c>
      <c r="C114" s="32" t="s">
        <v>2389</v>
      </c>
      <c r="D114" s="218">
        <v>177.04575163398692</v>
      </c>
      <c r="E114" s="219">
        <f t="shared" si="3"/>
        <v>177.04575163398692</v>
      </c>
      <c r="F114" s="222">
        <v>0.59</v>
      </c>
      <c r="G114" s="344">
        <v>10</v>
      </c>
      <c r="H114" s="4" t="s">
        <v>2705</v>
      </c>
    </row>
    <row r="115" spans="1:8">
      <c r="A115" s="214" t="s">
        <v>2706</v>
      </c>
      <c r="B115" s="21" t="s">
        <v>2707</v>
      </c>
      <c r="C115" s="267" t="s">
        <v>2389</v>
      </c>
      <c r="D115" s="218">
        <v>199.281045751634</v>
      </c>
      <c r="E115" s="219">
        <f t="shared" si="3"/>
        <v>199.281045751634</v>
      </c>
      <c r="F115" s="222">
        <v>0.66</v>
      </c>
      <c r="G115" s="344">
        <v>10</v>
      </c>
      <c r="H115" s="4" t="s">
        <v>2708</v>
      </c>
    </row>
    <row r="116" spans="1:8">
      <c r="A116" s="268" t="s">
        <v>2709</v>
      </c>
      <c r="B116" s="269" t="s">
        <v>2710</v>
      </c>
      <c r="C116" s="270" t="s">
        <v>2389</v>
      </c>
      <c r="D116" s="271">
        <v>220.66666666666666</v>
      </c>
      <c r="E116" s="219">
        <f t="shared" si="3"/>
        <v>220.66666666666666</v>
      </c>
      <c r="F116" s="272">
        <v>0.75</v>
      </c>
      <c r="G116" s="222">
        <v>10</v>
      </c>
      <c r="H116" s="4" t="s">
        <v>2711</v>
      </c>
    </row>
    <row r="117" spans="1:8">
      <c r="A117" s="214" t="s">
        <v>2712</v>
      </c>
      <c r="B117" s="21" t="s">
        <v>2713</v>
      </c>
      <c r="C117" s="32" t="s">
        <v>2389</v>
      </c>
      <c r="D117" s="218">
        <v>243.35947712418297</v>
      </c>
      <c r="E117" s="219">
        <f t="shared" si="3"/>
        <v>243.35947712418297</v>
      </c>
      <c r="F117" s="222">
        <v>0.84</v>
      </c>
      <c r="G117" s="348">
        <v>10</v>
      </c>
      <c r="H117" s="4" t="s">
        <v>2714</v>
      </c>
    </row>
    <row r="118" spans="1:8">
      <c r="A118" s="214" t="s">
        <v>2715</v>
      </c>
      <c r="B118" s="212" t="s">
        <v>2716</v>
      </c>
      <c r="C118" s="32" t="s">
        <v>2389</v>
      </c>
      <c r="D118" s="218">
        <v>266.19607843137254</v>
      </c>
      <c r="E118" s="219">
        <f t="shared" si="3"/>
        <v>266.19607843137254</v>
      </c>
      <c r="F118" s="222">
        <v>0.94</v>
      </c>
      <c r="G118" s="344">
        <v>10</v>
      </c>
      <c r="H118" s="4" t="s">
        <v>2717</v>
      </c>
    </row>
    <row r="119" spans="1:8">
      <c r="A119" s="214" t="s">
        <v>2718</v>
      </c>
      <c r="B119" s="21" t="s">
        <v>2719</v>
      </c>
      <c r="C119" s="267" t="s">
        <v>2389</v>
      </c>
      <c r="D119" s="218">
        <v>290.73202614379085</v>
      </c>
      <c r="E119" s="219">
        <f t="shared" si="3"/>
        <v>290.73202614379085</v>
      </c>
      <c r="F119" s="222">
        <v>1.05</v>
      </c>
      <c r="G119" s="344">
        <v>10</v>
      </c>
      <c r="H119" s="4" t="s">
        <v>2720</v>
      </c>
    </row>
    <row r="120" spans="1:8">
      <c r="A120" s="268" t="s">
        <v>2721</v>
      </c>
      <c r="B120" s="269" t="s">
        <v>2722</v>
      </c>
      <c r="C120" s="270" t="s">
        <v>2389</v>
      </c>
      <c r="D120" s="271">
        <v>342.98039215686271</v>
      </c>
      <c r="E120" s="219">
        <f t="shared" si="3"/>
        <v>342.98039215686271</v>
      </c>
      <c r="F120" s="272">
        <v>1.25</v>
      </c>
      <c r="G120" s="349">
        <v>10</v>
      </c>
      <c r="H120" s="4" t="s">
        <v>2723</v>
      </c>
    </row>
    <row r="121" spans="1:8">
      <c r="A121" s="214" t="s">
        <v>2724</v>
      </c>
      <c r="B121" s="21" t="s">
        <v>2725</v>
      </c>
      <c r="C121" s="32" t="s">
        <v>2389</v>
      </c>
      <c r="D121" s="218">
        <v>388.54901960784315</v>
      </c>
      <c r="E121" s="219">
        <f t="shared" si="3"/>
        <v>388.54901960784315</v>
      </c>
      <c r="F121" s="222">
        <v>1.46</v>
      </c>
      <c r="G121" s="222">
        <v>10</v>
      </c>
      <c r="H121" s="4" t="s">
        <v>2726</v>
      </c>
    </row>
    <row r="122" spans="1:8">
      <c r="A122" s="214" t="s">
        <v>2727</v>
      </c>
      <c r="B122" s="212" t="s">
        <v>2728</v>
      </c>
      <c r="C122" s="32" t="s">
        <v>2389</v>
      </c>
      <c r="D122" s="218">
        <v>460.75816993464053</v>
      </c>
      <c r="E122" s="219">
        <f t="shared" si="3"/>
        <v>460.75816993464053</v>
      </c>
      <c r="F122" s="222">
        <v>1.66</v>
      </c>
      <c r="G122" s="344">
        <v>10</v>
      </c>
      <c r="H122" s="4" t="s">
        <v>2729</v>
      </c>
    </row>
    <row r="123" spans="1:8">
      <c r="A123" s="214" t="s">
        <v>2730</v>
      </c>
      <c r="B123" s="21" t="s">
        <v>2731</v>
      </c>
      <c r="C123" s="267" t="s">
        <v>2389</v>
      </c>
      <c r="D123" s="218">
        <v>480.48366013071893</v>
      </c>
      <c r="E123" s="219">
        <f t="shared" si="3"/>
        <v>480.48366013071893</v>
      </c>
      <c r="F123" s="222">
        <v>1.87</v>
      </c>
      <c r="G123" s="344">
        <v>10</v>
      </c>
      <c r="H123" s="4" t="s">
        <v>2732</v>
      </c>
    </row>
    <row r="124" spans="1:8">
      <c r="A124" s="268" t="s">
        <v>2733</v>
      </c>
      <c r="B124" s="269" t="s">
        <v>2734</v>
      </c>
      <c r="C124" s="267" t="s">
        <v>2389</v>
      </c>
      <c r="D124" s="218">
        <v>550.01307189542479</v>
      </c>
      <c r="E124" s="219">
        <f t="shared" si="3"/>
        <v>550.01307189542479</v>
      </c>
      <c r="F124" s="222">
        <v>2.0699999999999998</v>
      </c>
      <c r="G124" s="349">
        <v>10</v>
      </c>
      <c r="H124" s="4" t="s">
        <v>2735</v>
      </c>
    </row>
    <row r="125" spans="1:8" ht="15" thickBot="1">
      <c r="A125" s="361" t="s">
        <v>2736</v>
      </c>
      <c r="B125" s="44" t="s">
        <v>2737</v>
      </c>
      <c r="C125" s="351" t="s">
        <v>2389</v>
      </c>
      <c r="D125" s="370">
        <v>574.718954248366</v>
      </c>
      <c r="E125" s="219">
        <f t="shared" si="3"/>
        <v>574.718954248366</v>
      </c>
      <c r="F125" s="352">
        <v>2.27</v>
      </c>
      <c r="G125" s="353">
        <v>10</v>
      </c>
      <c r="H125" s="80" t="s">
        <v>2738</v>
      </c>
    </row>
    <row r="126" spans="1:8" ht="15" thickTop="1">
      <c r="A126" s="345" t="s">
        <v>2739</v>
      </c>
      <c r="B126" s="355" t="s">
        <v>2740</v>
      </c>
      <c r="C126" s="346" t="s">
        <v>2389</v>
      </c>
      <c r="D126" s="347">
        <v>128.718954248366</v>
      </c>
      <c r="E126" s="219">
        <f t="shared" si="3"/>
        <v>128.718954248366</v>
      </c>
      <c r="F126" s="357">
        <v>0.32</v>
      </c>
      <c r="G126" s="358">
        <v>10</v>
      </c>
      <c r="H126" s="20" t="s">
        <v>2741</v>
      </c>
    </row>
    <row r="127" spans="1:8">
      <c r="A127" s="214" t="s">
        <v>2742</v>
      </c>
      <c r="B127" s="21" t="s">
        <v>2743</v>
      </c>
      <c r="C127" s="267" t="s">
        <v>2389</v>
      </c>
      <c r="D127" s="218">
        <v>138.50980392156862</v>
      </c>
      <c r="E127" s="219">
        <f t="shared" si="3"/>
        <v>138.50980392156862</v>
      </c>
      <c r="F127" s="222">
        <v>0.38</v>
      </c>
      <c r="G127" s="344">
        <v>10</v>
      </c>
      <c r="H127" s="4" t="s">
        <v>2744</v>
      </c>
    </row>
    <row r="128" spans="1:8">
      <c r="A128" s="268" t="s">
        <v>2745</v>
      </c>
      <c r="B128" s="269" t="s">
        <v>2746</v>
      </c>
      <c r="C128" s="270" t="s">
        <v>2389</v>
      </c>
      <c r="D128" s="271">
        <v>165.93464052287584</v>
      </c>
      <c r="E128" s="219">
        <f t="shared" si="3"/>
        <v>165.93464052287584</v>
      </c>
      <c r="F128" s="272">
        <v>0.48</v>
      </c>
      <c r="G128" s="349">
        <v>10</v>
      </c>
      <c r="H128" s="4" t="s">
        <v>2747</v>
      </c>
    </row>
    <row r="129" spans="1:8">
      <c r="A129" s="214" t="s">
        <v>2748</v>
      </c>
      <c r="B129" s="21" t="s">
        <v>2749</v>
      </c>
      <c r="C129" s="32" t="s">
        <v>2389</v>
      </c>
      <c r="D129" s="218">
        <v>190.69281045751632</v>
      </c>
      <c r="E129" s="219">
        <f t="shared" si="3"/>
        <v>190.69281045751632</v>
      </c>
      <c r="F129" s="222">
        <v>0.6</v>
      </c>
      <c r="G129" s="222">
        <v>10</v>
      </c>
      <c r="H129" s="4" t="s">
        <v>2750</v>
      </c>
    </row>
    <row r="130" spans="1:8">
      <c r="A130" s="214" t="s">
        <v>2751</v>
      </c>
      <c r="B130" s="212" t="s">
        <v>2752</v>
      </c>
      <c r="C130" s="32" t="s">
        <v>2389</v>
      </c>
      <c r="D130" s="218">
        <v>218.96732026143789</v>
      </c>
      <c r="E130" s="219">
        <f t="shared" si="3"/>
        <v>218.96732026143789</v>
      </c>
      <c r="F130" s="222">
        <v>0.7</v>
      </c>
      <c r="G130" s="344">
        <v>10</v>
      </c>
      <c r="H130" s="4" t="s">
        <v>2753</v>
      </c>
    </row>
    <row r="131" spans="1:8">
      <c r="A131" s="214" t="s">
        <v>2754</v>
      </c>
      <c r="B131" s="21" t="s">
        <v>2755</v>
      </c>
      <c r="C131" s="267" t="s">
        <v>2389</v>
      </c>
      <c r="D131" s="218">
        <v>248.39215686274508</v>
      </c>
      <c r="E131" s="219">
        <f t="shared" si="3"/>
        <v>248.39215686274508</v>
      </c>
      <c r="F131" s="222">
        <v>0.83</v>
      </c>
      <c r="G131" s="344">
        <v>10</v>
      </c>
      <c r="H131" s="4" t="s">
        <v>2756</v>
      </c>
    </row>
    <row r="132" spans="1:8">
      <c r="A132" s="268" t="s">
        <v>2757</v>
      </c>
      <c r="B132" s="269" t="s">
        <v>2758</v>
      </c>
      <c r="C132" s="270" t="s">
        <v>2389</v>
      </c>
      <c r="D132" s="218">
        <v>279.11111111111109</v>
      </c>
      <c r="E132" s="219">
        <f t="shared" si="3"/>
        <v>279.11111111111109</v>
      </c>
      <c r="F132" s="272">
        <v>0.94</v>
      </c>
      <c r="G132" s="349">
        <v>10</v>
      </c>
      <c r="H132" s="4" t="s">
        <v>2759</v>
      </c>
    </row>
    <row r="133" spans="1:8">
      <c r="A133" s="214" t="s">
        <v>2760</v>
      </c>
      <c r="B133" s="21" t="s">
        <v>2761</v>
      </c>
      <c r="C133" s="32" t="s">
        <v>2389</v>
      </c>
      <c r="D133" s="347">
        <v>308.81045751633985</v>
      </c>
      <c r="E133" s="219">
        <f t="shared" si="3"/>
        <v>308.81045751633985</v>
      </c>
      <c r="F133" s="222">
        <v>1.05</v>
      </c>
      <c r="G133" s="222">
        <v>10</v>
      </c>
      <c r="H133" s="4" t="s">
        <v>2762</v>
      </c>
    </row>
    <row r="134" spans="1:8">
      <c r="A134" s="214" t="s">
        <v>2763</v>
      </c>
      <c r="B134" s="212" t="s">
        <v>2764</v>
      </c>
      <c r="C134" s="32" t="s">
        <v>2389</v>
      </c>
      <c r="D134" s="218">
        <v>337.86928104575168</v>
      </c>
      <c r="E134" s="219">
        <f t="shared" si="3"/>
        <v>337.86928104575168</v>
      </c>
      <c r="F134" s="222">
        <v>1.18</v>
      </c>
      <c r="G134" s="344">
        <v>10</v>
      </c>
      <c r="H134" s="4" t="s">
        <v>2765</v>
      </c>
    </row>
    <row r="135" spans="1:8">
      <c r="A135" s="214" t="s">
        <v>2766</v>
      </c>
      <c r="B135" s="21" t="s">
        <v>2767</v>
      </c>
      <c r="C135" s="267" t="s">
        <v>2389</v>
      </c>
      <c r="D135" s="218">
        <v>366.96732026143792</v>
      </c>
      <c r="E135" s="219">
        <f t="shared" si="3"/>
        <v>366.96732026143792</v>
      </c>
      <c r="F135" s="222">
        <v>1.31</v>
      </c>
      <c r="G135" s="344">
        <v>10</v>
      </c>
      <c r="H135" s="4" t="s">
        <v>2768</v>
      </c>
    </row>
    <row r="136" spans="1:8">
      <c r="A136" s="214" t="s">
        <v>2769</v>
      </c>
      <c r="B136" s="21" t="s">
        <v>2770</v>
      </c>
      <c r="C136" s="270" t="s">
        <v>2389</v>
      </c>
      <c r="D136" s="218">
        <v>428.9150326797386</v>
      </c>
      <c r="E136" s="219">
        <f t="shared" si="3"/>
        <v>428.9150326797386</v>
      </c>
      <c r="F136" s="272">
        <v>1.55</v>
      </c>
      <c r="G136" s="349">
        <v>10</v>
      </c>
      <c r="H136" s="4" t="s">
        <v>2771</v>
      </c>
    </row>
    <row r="137" spans="1:8">
      <c r="A137" s="345" t="s">
        <v>2772</v>
      </c>
      <c r="B137" s="208" t="s">
        <v>2773</v>
      </c>
      <c r="C137" s="32" t="s">
        <v>2389</v>
      </c>
      <c r="D137" s="347">
        <v>487.21568627450984</v>
      </c>
      <c r="E137" s="219">
        <f t="shared" ref="E137:E168" si="4">SUM(D137*RBN)</f>
        <v>487.21568627450984</v>
      </c>
      <c r="F137" s="222">
        <v>1.8</v>
      </c>
      <c r="G137" s="222">
        <v>10</v>
      </c>
      <c r="H137" s="4" t="s">
        <v>2774</v>
      </c>
    </row>
    <row r="138" spans="1:8">
      <c r="A138" s="214" t="s">
        <v>2775</v>
      </c>
      <c r="B138" s="212" t="s">
        <v>2776</v>
      </c>
      <c r="C138" s="32" t="s">
        <v>2389</v>
      </c>
      <c r="D138" s="218">
        <v>545.45098039215691</v>
      </c>
      <c r="E138" s="219">
        <f t="shared" si="4"/>
        <v>545.45098039215691</v>
      </c>
      <c r="F138" s="222">
        <v>2.04</v>
      </c>
      <c r="G138" s="344">
        <v>10</v>
      </c>
      <c r="H138" s="4" t="s">
        <v>2777</v>
      </c>
    </row>
    <row r="139" spans="1:8">
      <c r="A139" s="214" t="s">
        <v>2778</v>
      </c>
      <c r="B139" s="21" t="s">
        <v>2779</v>
      </c>
      <c r="C139" s="267" t="s">
        <v>2389</v>
      </c>
      <c r="D139" s="218">
        <v>603.64705882352951</v>
      </c>
      <c r="E139" s="219">
        <f t="shared" si="4"/>
        <v>603.64705882352951</v>
      </c>
      <c r="F139" s="222">
        <v>2.2799999999999998</v>
      </c>
      <c r="G139" s="344">
        <v>10</v>
      </c>
      <c r="H139" s="4" t="s">
        <v>2780</v>
      </c>
    </row>
    <row r="140" spans="1:8">
      <c r="A140" s="268" t="s">
        <v>2781</v>
      </c>
      <c r="B140" s="21" t="s">
        <v>2782</v>
      </c>
      <c r="C140" s="270" t="s">
        <v>2389</v>
      </c>
      <c r="D140" s="271">
        <v>661.96078431372541</v>
      </c>
      <c r="E140" s="219">
        <f t="shared" si="4"/>
        <v>661.96078431372541</v>
      </c>
      <c r="F140" s="272">
        <v>2.52</v>
      </c>
      <c r="G140" s="349">
        <v>10</v>
      </c>
      <c r="H140" s="4" t="s">
        <v>2783</v>
      </c>
    </row>
    <row r="141" spans="1:8" ht="15" thickBot="1">
      <c r="A141" s="361" t="s">
        <v>2784</v>
      </c>
      <c r="B141" s="350" t="s">
        <v>2785</v>
      </c>
      <c r="C141" s="48" t="s">
        <v>2389</v>
      </c>
      <c r="D141" s="365">
        <v>720.09150326797385</v>
      </c>
      <c r="E141" s="219">
        <f t="shared" si="4"/>
        <v>720.09150326797385</v>
      </c>
      <c r="F141" s="353">
        <v>2.77</v>
      </c>
      <c r="G141" s="353">
        <v>10</v>
      </c>
      <c r="H141" s="80" t="s">
        <v>2786</v>
      </c>
    </row>
    <row r="142" spans="1:8" ht="15" thickTop="1">
      <c r="A142" s="354" t="s">
        <v>2787</v>
      </c>
      <c r="B142" s="355" t="s">
        <v>2788</v>
      </c>
      <c r="C142" s="346" t="s">
        <v>2389</v>
      </c>
      <c r="D142" s="347">
        <v>196</v>
      </c>
      <c r="E142" s="219">
        <f t="shared" si="4"/>
        <v>196</v>
      </c>
      <c r="F142" s="357">
        <v>0.5</v>
      </c>
      <c r="G142" s="358">
        <v>10</v>
      </c>
      <c r="H142" s="20" t="s">
        <v>2789</v>
      </c>
    </row>
    <row r="143" spans="1:8">
      <c r="A143" s="214" t="s">
        <v>2790</v>
      </c>
      <c r="B143" s="21" t="s">
        <v>2791</v>
      </c>
      <c r="C143" s="267" t="s">
        <v>2389</v>
      </c>
      <c r="D143" s="218">
        <v>211.66013071895424</v>
      </c>
      <c r="E143" s="219">
        <f t="shared" si="4"/>
        <v>211.66013071895424</v>
      </c>
      <c r="F143" s="222">
        <v>0.75</v>
      </c>
      <c r="G143" s="344">
        <v>10</v>
      </c>
      <c r="H143" s="4" t="s">
        <v>2792</v>
      </c>
    </row>
    <row r="144" spans="1:8">
      <c r="A144" s="214" t="s">
        <v>2793</v>
      </c>
      <c r="B144" s="21" t="s">
        <v>2794</v>
      </c>
      <c r="C144" s="267" t="s">
        <v>2389</v>
      </c>
      <c r="D144" s="271">
        <v>244.26143790849676</v>
      </c>
      <c r="E144" s="219">
        <f t="shared" si="4"/>
        <v>244.26143790849676</v>
      </c>
      <c r="F144" s="272">
        <v>0.9</v>
      </c>
      <c r="G144" s="349">
        <v>10</v>
      </c>
      <c r="H144" s="4" t="s">
        <v>2795</v>
      </c>
    </row>
    <row r="145" spans="1:8">
      <c r="A145" s="345" t="s">
        <v>2796</v>
      </c>
      <c r="B145" s="208" t="s">
        <v>2797</v>
      </c>
      <c r="C145" s="346" t="s">
        <v>2389</v>
      </c>
      <c r="D145" s="218">
        <v>281.1764705882353</v>
      </c>
      <c r="E145" s="219">
        <f t="shared" si="4"/>
        <v>281.1764705882353</v>
      </c>
      <c r="F145" s="222">
        <v>1.03</v>
      </c>
      <c r="G145" s="222">
        <v>10</v>
      </c>
      <c r="H145" s="4" t="s">
        <v>2798</v>
      </c>
    </row>
    <row r="146" spans="1:8">
      <c r="A146" s="214" t="s">
        <v>2799</v>
      </c>
      <c r="B146" s="212" t="s">
        <v>2800</v>
      </c>
      <c r="C146" s="32" t="s">
        <v>2389</v>
      </c>
      <c r="D146" s="218">
        <v>319.56862745098039</v>
      </c>
      <c r="E146" s="219">
        <f t="shared" si="4"/>
        <v>319.56862745098039</v>
      </c>
      <c r="F146" s="222">
        <v>1.18</v>
      </c>
      <c r="G146" s="344">
        <v>10</v>
      </c>
      <c r="H146" s="4" t="s">
        <v>2801</v>
      </c>
    </row>
    <row r="147" spans="1:8">
      <c r="A147" s="214" t="s">
        <v>2802</v>
      </c>
      <c r="B147" s="21" t="s">
        <v>2803</v>
      </c>
      <c r="C147" s="267" t="s">
        <v>2389</v>
      </c>
      <c r="D147" s="218">
        <v>356.26143790849676</v>
      </c>
      <c r="E147" s="219">
        <f t="shared" si="4"/>
        <v>356.26143790849676</v>
      </c>
      <c r="F147" s="222">
        <v>1.34</v>
      </c>
      <c r="G147" s="344">
        <v>10</v>
      </c>
      <c r="H147" s="4" t="s">
        <v>2804</v>
      </c>
    </row>
    <row r="148" spans="1:8">
      <c r="A148" s="268" t="s">
        <v>2805</v>
      </c>
      <c r="B148" s="269" t="s">
        <v>2806</v>
      </c>
      <c r="C148" s="267" t="s">
        <v>2389</v>
      </c>
      <c r="D148" s="271">
        <v>395.04575163398687</v>
      </c>
      <c r="E148" s="219">
        <f t="shared" si="4"/>
        <v>395.04575163398687</v>
      </c>
      <c r="F148" s="222">
        <v>1.5</v>
      </c>
      <c r="G148" s="222">
        <v>10</v>
      </c>
      <c r="H148" s="4" t="s">
        <v>2807</v>
      </c>
    </row>
    <row r="149" spans="1:8">
      <c r="A149" s="214" t="s">
        <v>2808</v>
      </c>
      <c r="B149" s="21" t="s">
        <v>2809</v>
      </c>
      <c r="C149" s="346" t="s">
        <v>2389</v>
      </c>
      <c r="D149" s="218">
        <v>433.32026143790853</v>
      </c>
      <c r="E149" s="219">
        <f t="shared" si="4"/>
        <v>433.32026143790853</v>
      </c>
      <c r="F149" s="357">
        <v>1.65</v>
      </c>
      <c r="G149" s="348">
        <v>10</v>
      </c>
      <c r="H149" s="4" t="s">
        <v>2810</v>
      </c>
    </row>
    <row r="150" spans="1:8">
      <c r="A150" s="214" t="s">
        <v>2811</v>
      </c>
      <c r="B150" s="212" t="s">
        <v>2812</v>
      </c>
      <c r="C150" s="32" t="s">
        <v>2389</v>
      </c>
      <c r="D150" s="218">
        <v>471.79084967320267</v>
      </c>
      <c r="E150" s="219">
        <f t="shared" si="4"/>
        <v>471.79084967320267</v>
      </c>
      <c r="F150" s="222">
        <v>1.8</v>
      </c>
      <c r="G150" s="344">
        <v>10</v>
      </c>
      <c r="H150" s="4" t="s">
        <v>2813</v>
      </c>
    </row>
    <row r="151" spans="1:8">
      <c r="A151" s="214" t="s">
        <v>2814</v>
      </c>
      <c r="B151" s="21" t="s">
        <v>127</v>
      </c>
      <c r="C151" s="267" t="s">
        <v>2389</v>
      </c>
      <c r="D151" s="218">
        <v>551.84313725490199</v>
      </c>
      <c r="E151" s="219">
        <f t="shared" si="4"/>
        <v>551.84313725490199</v>
      </c>
      <c r="F151" s="222">
        <v>2.12</v>
      </c>
      <c r="G151" s="344">
        <v>10</v>
      </c>
      <c r="H151" s="4" t="s">
        <v>2815</v>
      </c>
    </row>
    <row r="152" spans="1:8">
      <c r="A152" s="214" t="s">
        <v>2816</v>
      </c>
      <c r="B152" s="269" t="s">
        <v>2817</v>
      </c>
      <c r="C152" s="270" t="s">
        <v>2389</v>
      </c>
      <c r="D152" s="271">
        <v>629.32026143790847</v>
      </c>
      <c r="E152" s="219">
        <f t="shared" si="4"/>
        <v>629.32026143790847</v>
      </c>
      <c r="F152" s="272">
        <v>2.44</v>
      </c>
      <c r="G152" s="349">
        <v>10</v>
      </c>
      <c r="H152" s="4" t="s">
        <v>2818</v>
      </c>
    </row>
    <row r="153" spans="1:8">
      <c r="A153" s="345" t="s">
        <v>2819</v>
      </c>
      <c r="B153" s="21" t="s">
        <v>130</v>
      </c>
      <c r="C153" s="32" t="s">
        <v>2389</v>
      </c>
      <c r="D153" s="218">
        <v>701.75163398692814</v>
      </c>
      <c r="E153" s="219">
        <f t="shared" si="4"/>
        <v>701.75163398692814</v>
      </c>
      <c r="F153" s="222">
        <v>2.76</v>
      </c>
      <c r="G153" s="222">
        <v>10</v>
      </c>
      <c r="H153" s="4" t="s">
        <v>2820</v>
      </c>
    </row>
    <row r="154" spans="1:8">
      <c r="A154" s="214" t="s">
        <v>2821</v>
      </c>
      <c r="B154" s="212" t="s">
        <v>2822</v>
      </c>
      <c r="C154" s="32" t="s">
        <v>2389</v>
      </c>
      <c r="D154" s="218">
        <v>779.43790849673212</v>
      </c>
      <c r="E154" s="219">
        <f t="shared" si="4"/>
        <v>779.43790849673212</v>
      </c>
      <c r="F154" s="222">
        <v>3.08</v>
      </c>
      <c r="G154" s="344">
        <v>10</v>
      </c>
      <c r="H154" s="4" t="s">
        <v>2823</v>
      </c>
    </row>
    <row r="155" spans="1:8">
      <c r="A155" s="214" t="s">
        <v>2824</v>
      </c>
      <c r="B155" s="21" t="s">
        <v>133</v>
      </c>
      <c r="C155" s="267" t="s">
        <v>2389</v>
      </c>
      <c r="D155" s="218">
        <v>842.22222222222217</v>
      </c>
      <c r="E155" s="219">
        <f t="shared" si="4"/>
        <v>842.22222222222217</v>
      </c>
      <c r="F155" s="222">
        <v>3.4</v>
      </c>
      <c r="G155" s="344">
        <v>10</v>
      </c>
      <c r="H155" s="4" t="s">
        <v>2825</v>
      </c>
    </row>
    <row r="156" spans="1:8" ht="15" thickBot="1">
      <c r="A156" s="268" t="s">
        <v>2826</v>
      </c>
      <c r="B156" s="44" t="s">
        <v>2827</v>
      </c>
      <c r="C156" s="270" t="s">
        <v>2389</v>
      </c>
      <c r="D156" s="365">
        <v>929.6339869281046</v>
      </c>
      <c r="E156" s="219">
        <f t="shared" si="4"/>
        <v>929.6339869281046</v>
      </c>
      <c r="F156" s="353">
        <v>3.72</v>
      </c>
      <c r="G156" s="353">
        <v>10</v>
      </c>
      <c r="H156" s="80" t="s">
        <v>2828</v>
      </c>
    </row>
    <row r="157" spans="1:8" ht="15" thickTop="1">
      <c r="A157" s="354" t="s">
        <v>2829</v>
      </c>
      <c r="B157" s="208" t="s">
        <v>2830</v>
      </c>
      <c r="C157" s="49" t="s">
        <v>2389</v>
      </c>
      <c r="D157" s="347">
        <v>517.42483660130711</v>
      </c>
      <c r="E157" s="219">
        <f t="shared" si="4"/>
        <v>517.42483660130711</v>
      </c>
      <c r="F157" s="357">
        <v>0.9</v>
      </c>
      <c r="G157" s="348">
        <v>10</v>
      </c>
      <c r="H157" s="20" t="s">
        <v>2831</v>
      </c>
    </row>
    <row r="158" spans="1:8">
      <c r="A158" s="214" t="s">
        <v>2832</v>
      </c>
      <c r="B158" s="212" t="s">
        <v>2833</v>
      </c>
      <c r="C158" s="32" t="s">
        <v>2389</v>
      </c>
      <c r="D158" s="218">
        <v>540.9150326797386</v>
      </c>
      <c r="E158" s="219">
        <f t="shared" si="4"/>
        <v>540.9150326797386</v>
      </c>
      <c r="F158" s="222">
        <v>1.1499999999999999</v>
      </c>
      <c r="G158" s="344">
        <v>10</v>
      </c>
      <c r="H158" s="4" t="s">
        <v>2834</v>
      </c>
    </row>
    <row r="159" spans="1:8">
      <c r="A159" s="214" t="s">
        <v>2835</v>
      </c>
      <c r="B159" s="21" t="s">
        <v>2836</v>
      </c>
      <c r="C159" s="267" t="s">
        <v>2389</v>
      </c>
      <c r="D159" s="218">
        <v>612.86274509803911</v>
      </c>
      <c r="E159" s="219">
        <f t="shared" si="4"/>
        <v>612.86274509803911</v>
      </c>
      <c r="F159" s="222">
        <v>1.4</v>
      </c>
      <c r="G159" s="344">
        <v>10</v>
      </c>
      <c r="H159" s="4" t="s">
        <v>2837</v>
      </c>
    </row>
    <row r="160" spans="1:8">
      <c r="A160" s="268" t="s">
        <v>2838</v>
      </c>
      <c r="B160" s="269" t="s">
        <v>2839</v>
      </c>
      <c r="C160" s="270" t="s">
        <v>2389</v>
      </c>
      <c r="D160" s="218">
        <v>681.281045751634</v>
      </c>
      <c r="E160" s="219">
        <f t="shared" si="4"/>
        <v>681.281045751634</v>
      </c>
      <c r="F160" s="222">
        <v>1.65</v>
      </c>
      <c r="G160" s="222">
        <v>10</v>
      </c>
      <c r="H160" s="4" t="s">
        <v>2840</v>
      </c>
    </row>
    <row r="161" spans="1:8">
      <c r="A161" s="214" t="s">
        <v>2841</v>
      </c>
      <c r="B161" s="21" t="s">
        <v>2842</v>
      </c>
      <c r="C161" s="32" t="s">
        <v>2389</v>
      </c>
      <c r="D161" s="347">
        <v>730.9019607843137</v>
      </c>
      <c r="E161" s="219">
        <f t="shared" si="4"/>
        <v>730.9019607843137</v>
      </c>
      <c r="F161" s="357">
        <v>1.9</v>
      </c>
      <c r="G161" s="348">
        <v>10</v>
      </c>
      <c r="H161" s="4" t="s">
        <v>2843</v>
      </c>
    </row>
    <row r="162" spans="1:8">
      <c r="A162" s="214" t="s">
        <v>2844</v>
      </c>
      <c r="B162" s="212" t="s">
        <v>2845</v>
      </c>
      <c r="C162" s="32" t="s">
        <v>2389</v>
      </c>
      <c r="D162" s="218">
        <v>804.05228758169937</v>
      </c>
      <c r="E162" s="219">
        <f t="shared" si="4"/>
        <v>804.05228758169937</v>
      </c>
      <c r="F162" s="222">
        <v>2.15</v>
      </c>
      <c r="G162" s="344">
        <v>10</v>
      </c>
      <c r="H162" s="4" t="s">
        <v>2846</v>
      </c>
    </row>
    <row r="163" spans="1:8">
      <c r="A163" s="214" t="s">
        <v>2847</v>
      </c>
      <c r="B163" s="21" t="s">
        <v>2848</v>
      </c>
      <c r="C163" s="267" t="s">
        <v>2389</v>
      </c>
      <c r="D163" s="218">
        <v>865.93464052287584</v>
      </c>
      <c r="E163" s="219">
        <f t="shared" si="4"/>
        <v>865.93464052287584</v>
      </c>
      <c r="F163" s="222">
        <v>2.4</v>
      </c>
      <c r="G163" s="344">
        <v>10</v>
      </c>
      <c r="H163" s="4" t="s">
        <v>2849</v>
      </c>
    </row>
    <row r="164" spans="1:8">
      <c r="A164" s="268" t="s">
        <v>2850</v>
      </c>
      <c r="B164" s="269" t="s">
        <v>2851</v>
      </c>
      <c r="C164" s="267" t="s">
        <v>2389</v>
      </c>
      <c r="D164" s="218">
        <v>948.10457516339864</v>
      </c>
      <c r="E164" s="219">
        <f t="shared" si="4"/>
        <v>948.10457516339864</v>
      </c>
      <c r="F164" s="272">
        <v>2.6</v>
      </c>
      <c r="G164" s="222">
        <v>10</v>
      </c>
      <c r="H164" s="4" t="s">
        <v>2852</v>
      </c>
    </row>
    <row r="165" spans="1:8">
      <c r="A165" s="214" t="s">
        <v>2853</v>
      </c>
      <c r="B165" s="21" t="s">
        <v>2854</v>
      </c>
      <c r="C165" s="346" t="s">
        <v>2389</v>
      </c>
      <c r="D165" s="347">
        <v>1080.0915032679738</v>
      </c>
      <c r="E165" s="219">
        <f t="shared" si="4"/>
        <v>1080.0915032679738</v>
      </c>
      <c r="F165" s="222">
        <v>3.1</v>
      </c>
      <c r="G165" s="348">
        <v>10</v>
      </c>
      <c r="H165" s="4" t="s">
        <v>2855</v>
      </c>
    </row>
    <row r="166" spans="1:8">
      <c r="A166" s="214" t="s">
        <v>2856</v>
      </c>
      <c r="B166" s="212" t="s">
        <v>2857</v>
      </c>
      <c r="C166" s="32" t="s">
        <v>2389</v>
      </c>
      <c r="D166" s="218">
        <v>1240.4575163398692</v>
      </c>
      <c r="E166" s="219">
        <f t="shared" si="4"/>
        <v>1240.4575163398692</v>
      </c>
      <c r="F166" s="222">
        <v>3.6</v>
      </c>
      <c r="G166" s="344">
        <v>10</v>
      </c>
      <c r="H166" s="4" t="s">
        <v>2858</v>
      </c>
    </row>
    <row r="167" spans="1:8">
      <c r="A167" s="214" t="s">
        <v>2859</v>
      </c>
      <c r="B167" s="21" t="s">
        <v>2860</v>
      </c>
      <c r="C167" s="267" t="s">
        <v>2389</v>
      </c>
      <c r="D167" s="218">
        <v>1376.8627450980391</v>
      </c>
      <c r="E167" s="219">
        <f t="shared" si="4"/>
        <v>1376.8627450980391</v>
      </c>
      <c r="F167" s="222">
        <v>4.0999999999999996</v>
      </c>
      <c r="G167" s="344">
        <v>10</v>
      </c>
      <c r="H167" s="4" t="s">
        <v>2861</v>
      </c>
    </row>
    <row r="168" spans="1:8">
      <c r="A168" s="214" t="s">
        <v>2862</v>
      </c>
      <c r="B168" s="21" t="s">
        <v>2863</v>
      </c>
      <c r="C168" s="270" t="s">
        <v>2389</v>
      </c>
      <c r="D168" s="218">
        <v>1521.3856209150326</v>
      </c>
      <c r="E168" s="219">
        <f t="shared" si="4"/>
        <v>1521.3856209150326</v>
      </c>
      <c r="F168" s="272">
        <v>4.5999999999999996</v>
      </c>
      <c r="G168" s="222">
        <v>10</v>
      </c>
      <c r="H168" s="4" t="s">
        <v>2864</v>
      </c>
    </row>
    <row r="169" spans="1:8">
      <c r="A169" s="345" t="s">
        <v>2865</v>
      </c>
      <c r="B169" s="208" t="s">
        <v>2866</v>
      </c>
      <c r="C169" s="32" t="s">
        <v>2389</v>
      </c>
      <c r="D169" s="347">
        <v>1639.3333333333333</v>
      </c>
      <c r="E169" s="219">
        <f t="shared" ref="E169:E196" si="5">SUM(D169*RBN)</f>
        <v>1639.3333333333333</v>
      </c>
      <c r="F169" s="222">
        <v>5.0999999999999996</v>
      </c>
      <c r="G169" s="348">
        <v>10</v>
      </c>
      <c r="H169" s="4" t="s">
        <v>2867</v>
      </c>
    </row>
    <row r="170" spans="1:8" ht="15" thickBot="1">
      <c r="A170" s="215" t="s">
        <v>2868</v>
      </c>
      <c r="B170" s="216" t="s">
        <v>2869</v>
      </c>
      <c r="C170" s="48" t="s">
        <v>2389</v>
      </c>
      <c r="D170" s="220">
        <v>1798.562091503268</v>
      </c>
      <c r="E170" s="219">
        <f t="shared" si="5"/>
        <v>1798.562091503268</v>
      </c>
      <c r="F170" s="353">
        <v>5.6</v>
      </c>
      <c r="G170" s="353">
        <v>10</v>
      </c>
      <c r="H170" s="39" t="s">
        <v>2870</v>
      </c>
    </row>
    <row r="171" spans="1:8" ht="15" thickTop="1">
      <c r="A171" s="354" t="s">
        <v>2871</v>
      </c>
      <c r="B171" s="43" t="s">
        <v>2872</v>
      </c>
      <c r="C171" s="363" t="s">
        <v>2389</v>
      </c>
      <c r="D171" s="356">
        <v>703.58169934640534</v>
      </c>
      <c r="E171" s="219">
        <f t="shared" si="5"/>
        <v>703.58169934640534</v>
      </c>
      <c r="F171" s="357">
        <v>1.35</v>
      </c>
      <c r="G171" s="348">
        <v>10</v>
      </c>
      <c r="H171" s="13" t="s">
        <v>2873</v>
      </c>
    </row>
    <row r="172" spans="1:8">
      <c r="A172" s="268" t="s">
        <v>2874</v>
      </c>
      <c r="B172" s="269" t="s">
        <v>2875</v>
      </c>
      <c r="C172" s="267" t="s">
        <v>2389</v>
      </c>
      <c r="D172" s="218">
        <v>731.11111111111097</v>
      </c>
      <c r="E172" s="219">
        <f t="shared" si="5"/>
        <v>731.11111111111097</v>
      </c>
      <c r="F172" s="272">
        <v>1.7</v>
      </c>
      <c r="G172" s="222">
        <v>10</v>
      </c>
      <c r="H172" s="4" t="s">
        <v>2876</v>
      </c>
    </row>
    <row r="173" spans="1:8">
      <c r="A173" s="214" t="s">
        <v>2877</v>
      </c>
      <c r="B173" s="21" t="s">
        <v>2878</v>
      </c>
      <c r="C173" s="346" t="s">
        <v>2389</v>
      </c>
      <c r="D173" s="347">
        <v>827.08496732026151</v>
      </c>
      <c r="E173" s="219">
        <f t="shared" si="5"/>
        <v>827.08496732026151</v>
      </c>
      <c r="F173" s="222">
        <v>2.0499999999999998</v>
      </c>
      <c r="G173" s="348">
        <v>10</v>
      </c>
      <c r="H173" s="4" t="s">
        <v>2879</v>
      </c>
    </row>
    <row r="174" spans="1:8">
      <c r="A174" s="214" t="s">
        <v>2880</v>
      </c>
      <c r="B174" s="212" t="s">
        <v>2881</v>
      </c>
      <c r="C174" s="32" t="s">
        <v>2389</v>
      </c>
      <c r="D174" s="218">
        <v>931.56862745098033</v>
      </c>
      <c r="E174" s="219">
        <f t="shared" si="5"/>
        <v>931.56862745098033</v>
      </c>
      <c r="F174" s="222">
        <v>2.4</v>
      </c>
      <c r="G174" s="344">
        <v>10</v>
      </c>
      <c r="H174" s="4" t="s">
        <v>2882</v>
      </c>
    </row>
    <row r="175" spans="1:8">
      <c r="A175" s="214" t="s">
        <v>2883</v>
      </c>
      <c r="B175" s="21" t="s">
        <v>2884</v>
      </c>
      <c r="C175" s="267" t="s">
        <v>2389</v>
      </c>
      <c r="D175" s="218">
        <v>1024.0392156862745</v>
      </c>
      <c r="E175" s="219">
        <f t="shared" si="5"/>
        <v>1024.0392156862745</v>
      </c>
      <c r="F175" s="222">
        <v>2.8</v>
      </c>
      <c r="G175" s="344">
        <v>10</v>
      </c>
      <c r="H175" s="4" t="s">
        <v>2885</v>
      </c>
    </row>
    <row r="176" spans="1:8">
      <c r="A176" s="214" t="s">
        <v>2886</v>
      </c>
      <c r="B176" s="269" t="s">
        <v>2887</v>
      </c>
      <c r="C176" s="267" t="s">
        <v>2389</v>
      </c>
      <c r="D176" s="218">
        <v>1126.732026143791</v>
      </c>
      <c r="E176" s="219">
        <f t="shared" si="5"/>
        <v>1126.732026143791</v>
      </c>
      <c r="F176" s="272">
        <v>3.15</v>
      </c>
      <c r="G176" s="349">
        <v>10</v>
      </c>
      <c r="H176" s="4" t="s">
        <v>2888</v>
      </c>
    </row>
    <row r="177" spans="1:8">
      <c r="A177" s="345" t="s">
        <v>2889</v>
      </c>
      <c r="B177" s="21" t="s">
        <v>2890</v>
      </c>
      <c r="C177" s="346" t="s">
        <v>2389</v>
      </c>
      <c r="D177" s="347">
        <v>1224.2745098039218</v>
      </c>
      <c r="E177" s="219">
        <f t="shared" si="5"/>
        <v>1224.2745098039218</v>
      </c>
      <c r="F177" s="222">
        <v>3.5</v>
      </c>
      <c r="G177" s="222">
        <v>10</v>
      </c>
      <c r="H177" s="4" t="s">
        <v>2891</v>
      </c>
    </row>
    <row r="178" spans="1:8">
      <c r="A178" s="214" t="s">
        <v>2892</v>
      </c>
      <c r="B178" s="212" t="s">
        <v>2893</v>
      </c>
      <c r="C178" s="32" t="s">
        <v>2389</v>
      </c>
      <c r="D178" s="218">
        <v>1330.7973856209151</v>
      </c>
      <c r="E178" s="219">
        <f t="shared" si="5"/>
        <v>1330.7973856209151</v>
      </c>
      <c r="F178" s="222">
        <v>3.85</v>
      </c>
      <c r="G178" s="344">
        <v>10</v>
      </c>
      <c r="H178" s="4" t="s">
        <v>2894</v>
      </c>
    </row>
    <row r="179" spans="1:8">
      <c r="A179" s="214" t="s">
        <v>2895</v>
      </c>
      <c r="B179" s="21" t="s">
        <v>2896</v>
      </c>
      <c r="C179" s="267" t="s">
        <v>2389</v>
      </c>
      <c r="D179" s="218">
        <v>1552.8366013071898</v>
      </c>
      <c r="E179" s="219">
        <f t="shared" si="5"/>
        <v>1552.8366013071898</v>
      </c>
      <c r="F179" s="222">
        <v>4.55</v>
      </c>
      <c r="G179" s="344">
        <v>10</v>
      </c>
      <c r="H179" s="4" t="s">
        <v>2897</v>
      </c>
    </row>
    <row r="180" spans="1:8">
      <c r="A180" s="268" t="s">
        <v>2898</v>
      </c>
      <c r="B180" s="269" t="s">
        <v>2899</v>
      </c>
      <c r="C180" s="267" t="s">
        <v>2389</v>
      </c>
      <c r="D180" s="218">
        <v>1769.0849673202615</v>
      </c>
      <c r="E180" s="219">
        <f t="shared" si="5"/>
        <v>1769.0849673202615</v>
      </c>
      <c r="F180" s="272">
        <v>5.25</v>
      </c>
      <c r="G180" s="222">
        <v>10</v>
      </c>
      <c r="H180" s="4" t="s">
        <v>2900</v>
      </c>
    </row>
    <row r="181" spans="1:8">
      <c r="A181" s="214" t="s">
        <v>2901</v>
      </c>
      <c r="B181" s="21" t="s">
        <v>132</v>
      </c>
      <c r="C181" s="346" t="s">
        <v>2389</v>
      </c>
      <c r="D181" s="347">
        <v>1937.2418300653596</v>
      </c>
      <c r="E181" s="219">
        <f t="shared" si="5"/>
        <v>1937.2418300653596</v>
      </c>
      <c r="F181" s="222">
        <v>5.95</v>
      </c>
      <c r="G181" s="348">
        <v>10</v>
      </c>
      <c r="H181" s="4" t="s">
        <v>2902</v>
      </c>
    </row>
    <row r="182" spans="1:8">
      <c r="A182" s="214" t="s">
        <v>2903</v>
      </c>
      <c r="B182" s="212" t="s">
        <v>2904</v>
      </c>
      <c r="C182" s="32" t="s">
        <v>2389</v>
      </c>
      <c r="D182" s="218">
        <v>2149.0849673202615</v>
      </c>
      <c r="E182" s="219">
        <f t="shared" si="5"/>
        <v>2149.0849673202615</v>
      </c>
      <c r="F182" s="222">
        <v>6.65</v>
      </c>
      <c r="G182" s="344">
        <v>10</v>
      </c>
      <c r="H182" s="4" t="s">
        <v>2905</v>
      </c>
    </row>
    <row r="183" spans="1:8">
      <c r="A183" s="214" t="s">
        <v>2906</v>
      </c>
      <c r="B183" s="21" t="s">
        <v>135</v>
      </c>
      <c r="C183" s="267" t="s">
        <v>2389</v>
      </c>
      <c r="D183" s="218">
        <v>2337.0588235294117</v>
      </c>
      <c r="E183" s="219">
        <f t="shared" si="5"/>
        <v>2337.0588235294117</v>
      </c>
      <c r="F183" s="222">
        <v>7.35</v>
      </c>
      <c r="G183" s="344">
        <v>10</v>
      </c>
      <c r="H183" s="4" t="s">
        <v>2907</v>
      </c>
    </row>
    <row r="184" spans="1:8" ht="15" thickBot="1">
      <c r="A184" s="361" t="s">
        <v>2908</v>
      </c>
      <c r="B184" s="269" t="s">
        <v>2909</v>
      </c>
      <c r="C184" s="364" t="s">
        <v>2389</v>
      </c>
      <c r="D184" s="365">
        <v>2574.1699346405226</v>
      </c>
      <c r="E184" s="219">
        <f t="shared" si="5"/>
        <v>2574.1699346405226</v>
      </c>
      <c r="F184" s="353">
        <v>8.0500000000000007</v>
      </c>
      <c r="G184" s="353">
        <v>10</v>
      </c>
      <c r="H184" s="39" t="s">
        <v>2910</v>
      </c>
    </row>
    <row r="185" spans="1:8" ht="15" thickTop="1">
      <c r="A185" s="345" t="s">
        <v>2911</v>
      </c>
      <c r="B185" s="43" t="s">
        <v>2912</v>
      </c>
      <c r="C185" s="346" t="s">
        <v>2389</v>
      </c>
      <c r="D185" s="347">
        <v>1058.5490196078431</v>
      </c>
      <c r="E185" s="219">
        <f t="shared" si="5"/>
        <v>1058.5490196078431</v>
      </c>
      <c r="F185" s="357">
        <v>2.2999999999999998</v>
      </c>
      <c r="G185" s="348">
        <v>10</v>
      </c>
      <c r="H185" s="13" t="s">
        <v>2913</v>
      </c>
    </row>
    <row r="186" spans="1:8">
      <c r="A186" s="214" t="s">
        <v>2914</v>
      </c>
      <c r="B186" s="212" t="s">
        <v>2915</v>
      </c>
      <c r="C186" s="32" t="s">
        <v>2389</v>
      </c>
      <c r="D186" s="218">
        <v>1376.7712418300653</v>
      </c>
      <c r="E186" s="219">
        <f t="shared" si="5"/>
        <v>1376.7712418300653</v>
      </c>
      <c r="F186" s="222">
        <v>3.6</v>
      </c>
      <c r="G186" s="344">
        <v>10</v>
      </c>
      <c r="H186" s="4" t="s">
        <v>2916</v>
      </c>
    </row>
    <row r="187" spans="1:8">
      <c r="A187" s="214" t="s">
        <v>2917</v>
      </c>
      <c r="B187" s="21" t="s">
        <v>2918</v>
      </c>
      <c r="C187" s="267" t="s">
        <v>2389</v>
      </c>
      <c r="D187" s="218">
        <v>1487.0980392156866</v>
      </c>
      <c r="E187" s="219">
        <f t="shared" si="5"/>
        <v>1487.0980392156866</v>
      </c>
      <c r="F187" s="222">
        <v>4.0999999999999996</v>
      </c>
      <c r="G187" s="344">
        <v>10</v>
      </c>
      <c r="H187" s="4" t="s">
        <v>2919</v>
      </c>
    </row>
    <row r="188" spans="1:8">
      <c r="A188" s="268" t="s">
        <v>2920</v>
      </c>
      <c r="B188" s="21" t="s">
        <v>2921</v>
      </c>
      <c r="C188" s="270" t="s">
        <v>2389</v>
      </c>
      <c r="D188" s="271">
        <v>1642.483660130719</v>
      </c>
      <c r="E188" s="219">
        <f t="shared" si="5"/>
        <v>1642.483660130719</v>
      </c>
      <c r="F188" s="272">
        <v>4.55</v>
      </c>
      <c r="G188" s="349">
        <v>10</v>
      </c>
      <c r="H188" s="4" t="s">
        <v>2922</v>
      </c>
    </row>
    <row r="189" spans="1:8">
      <c r="A189" s="214" t="s">
        <v>2923</v>
      </c>
      <c r="B189" s="208" t="s">
        <v>2924</v>
      </c>
      <c r="C189" s="32" t="s">
        <v>2389</v>
      </c>
      <c r="D189" s="218">
        <v>1751.4771241830067</v>
      </c>
      <c r="E189" s="219">
        <f t="shared" si="5"/>
        <v>1751.4771241830067</v>
      </c>
      <c r="F189" s="222">
        <v>5.05</v>
      </c>
      <c r="G189" s="222">
        <v>10</v>
      </c>
      <c r="H189" s="4" t="s">
        <v>2925</v>
      </c>
    </row>
    <row r="190" spans="1:8">
      <c r="A190" s="214" t="s">
        <v>2926</v>
      </c>
      <c r="B190" s="212" t="s">
        <v>2927</v>
      </c>
      <c r="C190" s="32" t="s">
        <v>2389</v>
      </c>
      <c r="D190" s="218">
        <v>1933.9477124183009</v>
      </c>
      <c r="E190" s="219">
        <f t="shared" si="5"/>
        <v>1933.9477124183009</v>
      </c>
      <c r="F190" s="222">
        <v>5.5</v>
      </c>
      <c r="G190" s="344">
        <v>10</v>
      </c>
      <c r="H190" s="4" t="s">
        <v>2928</v>
      </c>
    </row>
    <row r="191" spans="1:8">
      <c r="A191" s="214" t="s">
        <v>2929</v>
      </c>
      <c r="B191" s="21" t="s">
        <v>2930</v>
      </c>
      <c r="C191" s="267" t="s">
        <v>2389</v>
      </c>
      <c r="D191" s="218">
        <v>2220.1830065359477</v>
      </c>
      <c r="E191" s="219">
        <f t="shared" si="5"/>
        <v>2220.1830065359477</v>
      </c>
      <c r="F191" s="222">
        <v>6.45</v>
      </c>
      <c r="G191" s="344">
        <v>10</v>
      </c>
      <c r="H191" s="4" t="s">
        <v>2931</v>
      </c>
    </row>
    <row r="192" spans="1:8">
      <c r="A192" s="268" t="s">
        <v>2932</v>
      </c>
      <c r="B192" s="269" t="s">
        <v>2933</v>
      </c>
      <c r="C192" s="267" t="s">
        <v>2389</v>
      </c>
      <c r="D192" s="271">
        <v>2518.4444444444443</v>
      </c>
      <c r="E192" s="219">
        <f t="shared" si="5"/>
        <v>2518.4444444444443</v>
      </c>
      <c r="F192" s="272">
        <v>7.4</v>
      </c>
      <c r="G192" s="349">
        <v>10</v>
      </c>
      <c r="H192" s="4" t="s">
        <v>2934</v>
      </c>
    </row>
    <row r="193" spans="1:8">
      <c r="A193" s="214" t="s">
        <v>2935</v>
      </c>
      <c r="B193" s="21" t="s">
        <v>2936</v>
      </c>
      <c r="C193" s="346" t="s">
        <v>2389</v>
      </c>
      <c r="D193" s="218">
        <v>2816.5228758169933</v>
      </c>
      <c r="E193" s="219">
        <f t="shared" si="5"/>
        <v>2816.5228758169933</v>
      </c>
      <c r="F193" s="222">
        <v>8.35</v>
      </c>
      <c r="G193" s="222">
        <v>10</v>
      </c>
      <c r="H193" s="4" t="s">
        <v>2937</v>
      </c>
    </row>
    <row r="194" spans="1:8">
      <c r="A194" s="214" t="s">
        <v>2938</v>
      </c>
      <c r="B194" s="212" t="s">
        <v>2939</v>
      </c>
      <c r="C194" s="32" t="s">
        <v>2389</v>
      </c>
      <c r="D194" s="218">
        <v>3114.6405228758172</v>
      </c>
      <c r="E194" s="219">
        <f t="shared" si="5"/>
        <v>3114.6405228758172</v>
      </c>
      <c r="F194" s="222">
        <v>9.3000000000000007</v>
      </c>
      <c r="G194" s="344">
        <v>10</v>
      </c>
      <c r="H194" s="4" t="s">
        <v>2940</v>
      </c>
    </row>
    <row r="195" spans="1:8">
      <c r="A195" s="214" t="s">
        <v>2941</v>
      </c>
      <c r="B195" s="21" t="s">
        <v>2942</v>
      </c>
      <c r="C195" s="267" t="s">
        <v>2389</v>
      </c>
      <c r="D195" s="218">
        <v>3413.3464052287582</v>
      </c>
      <c r="E195" s="219">
        <f t="shared" si="5"/>
        <v>3413.3464052287582</v>
      </c>
      <c r="F195" s="222">
        <v>10.25</v>
      </c>
      <c r="G195" s="344">
        <v>10</v>
      </c>
      <c r="H195" s="4" t="s">
        <v>2943</v>
      </c>
    </row>
    <row r="196" spans="1:8" ht="15" thickBot="1">
      <c r="A196" s="361" t="s">
        <v>2944</v>
      </c>
      <c r="B196" s="44" t="s">
        <v>2945</v>
      </c>
      <c r="C196" s="270" t="s">
        <v>2389</v>
      </c>
      <c r="D196" s="271">
        <v>3674.9150326797385</v>
      </c>
      <c r="E196" s="219">
        <f t="shared" si="5"/>
        <v>3674.9150326797385</v>
      </c>
      <c r="F196" s="353">
        <v>11.2</v>
      </c>
      <c r="G196" s="349">
        <v>10</v>
      </c>
      <c r="H196" s="80" t="s">
        <v>2946</v>
      </c>
    </row>
    <row r="197" spans="1:8" ht="15" thickTop="1">
      <c r="C197" s="335"/>
      <c r="D197" s="335"/>
      <c r="E197" s="335"/>
      <c r="G197" s="335"/>
      <c r="H197" s="335"/>
    </row>
  </sheetData>
  <mergeCells count="6">
    <mergeCell ref="F7:G7"/>
    <mergeCell ref="A2:C2"/>
    <mergeCell ref="A3:C3"/>
    <mergeCell ref="D5:E5"/>
    <mergeCell ref="D6:E6"/>
    <mergeCell ref="F6:G6"/>
  </mergeCells>
  <pageMargins left="0.7" right="0.7" top="0.75" bottom="0.75" header="0.3" footer="0.3"/>
  <pageSetup scale="90" orientation="landscape" horizontalDpi="4294967292" r:id="rId1"/>
  <headerFooter>
    <oddFooter>&amp;L&amp;A&amp;C&amp;F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29"/>
  <sheetViews>
    <sheetView showGridLines="0" showRowColHeaders="0" tabSelected="1" workbookViewId="0">
      <selection activeCell="H28" sqref="A1:H28"/>
    </sheetView>
  </sheetViews>
  <sheetFormatPr defaultRowHeight="14.5"/>
  <cols>
    <col min="1" max="1" width="15.1796875" customWidth="1"/>
    <col min="2" max="2" width="4.54296875" bestFit="1" customWidth="1"/>
    <col min="3" max="3" width="40.54296875" bestFit="1" customWidth="1"/>
    <col min="4" max="4" width="10.453125" customWidth="1"/>
    <col min="5" max="5" width="10.54296875" customWidth="1"/>
    <col min="6" max="6" width="17.81640625" bestFit="1" customWidth="1"/>
    <col min="7" max="7" width="9.54296875" bestFit="1" customWidth="1"/>
    <col min="8" max="8" width="12.7265625" bestFit="1" customWidth="1"/>
  </cols>
  <sheetData>
    <row r="1" spans="1:8">
      <c r="E1" s="149" t="s">
        <v>1394</v>
      </c>
      <c r="F1" s="143"/>
      <c r="G1" s="149"/>
      <c r="H1" s="231"/>
    </row>
    <row r="2" spans="1:8">
      <c r="E2" s="149" t="s">
        <v>1395</v>
      </c>
      <c r="F2" s="143"/>
      <c r="G2" s="149"/>
      <c r="H2" s="232"/>
    </row>
    <row r="3" spans="1:8">
      <c r="E3" s="149" t="s">
        <v>1396</v>
      </c>
      <c r="F3" s="143"/>
      <c r="G3" s="149"/>
    </row>
    <row r="4" spans="1:8" ht="15" customHeight="1">
      <c r="B4" s="10"/>
      <c r="C4" s="10"/>
      <c r="D4" s="1"/>
      <c r="E4" s="1"/>
    </row>
    <row r="5" spans="1:8" ht="18">
      <c r="A5" s="10" t="s">
        <v>2044</v>
      </c>
      <c r="B5" s="177"/>
      <c r="C5" s="178"/>
      <c r="D5" s="437" t="s">
        <v>1741</v>
      </c>
      <c r="E5" s="438"/>
    </row>
    <row r="6" spans="1:8">
      <c r="A6" s="177"/>
      <c r="D6" s="439">
        <v>41849</v>
      </c>
      <c r="E6" s="440"/>
      <c r="F6" s="418" t="s">
        <v>1743</v>
      </c>
      <c r="G6" s="420"/>
      <c r="H6" s="130"/>
    </row>
    <row r="7" spans="1:8" ht="15" thickBot="1">
      <c r="A7" s="130"/>
      <c r="B7" s="130"/>
      <c r="D7" s="188" t="s">
        <v>1744</v>
      </c>
      <c r="E7" s="227">
        <v>1</v>
      </c>
      <c r="F7" s="412" t="s">
        <v>2089</v>
      </c>
      <c r="G7" s="414"/>
      <c r="H7" s="130"/>
    </row>
    <row r="8" spans="1:8" ht="15.5" thickTop="1" thickBot="1">
      <c r="A8" s="233" t="s">
        <v>1812</v>
      </c>
      <c r="B8" s="234" t="s">
        <v>614</v>
      </c>
      <c r="C8" s="234" t="s">
        <v>1807</v>
      </c>
      <c r="D8" s="235" t="s">
        <v>1811</v>
      </c>
      <c r="E8" s="235" t="s">
        <v>1810</v>
      </c>
      <c r="F8" s="236" t="s">
        <v>1808</v>
      </c>
      <c r="G8" s="237" t="s">
        <v>1878</v>
      </c>
      <c r="H8" s="238" t="s">
        <v>377</v>
      </c>
    </row>
    <row r="9" spans="1:8" ht="15" thickTop="1">
      <c r="A9" s="239" t="s">
        <v>2045</v>
      </c>
      <c r="B9" s="20"/>
      <c r="C9" s="240" t="s">
        <v>2046</v>
      </c>
      <c r="D9" s="241">
        <v>140</v>
      </c>
      <c r="E9" s="158">
        <f t="shared" ref="E9:E28" si="0">SUM(D9*PTD)</f>
        <v>140</v>
      </c>
      <c r="F9" s="20" t="s">
        <v>2047</v>
      </c>
      <c r="G9" s="242">
        <v>10.5</v>
      </c>
      <c r="H9" s="91"/>
    </row>
    <row r="10" spans="1:8">
      <c r="A10" s="243" t="s">
        <v>2048</v>
      </c>
      <c r="B10" s="4"/>
      <c r="C10" s="244" t="s">
        <v>2049</v>
      </c>
      <c r="D10" s="245">
        <v>140</v>
      </c>
      <c r="E10" s="155">
        <f t="shared" si="0"/>
        <v>140</v>
      </c>
      <c r="F10" s="4" t="s">
        <v>2047</v>
      </c>
      <c r="G10" s="246">
        <v>10.5</v>
      </c>
      <c r="H10" s="92"/>
    </row>
    <row r="11" spans="1:8">
      <c r="A11" s="243" t="s">
        <v>2050</v>
      </c>
      <c r="B11" s="4"/>
      <c r="C11" s="247" t="s">
        <v>2051</v>
      </c>
      <c r="D11" s="245">
        <v>140</v>
      </c>
      <c r="E11" s="155">
        <f t="shared" si="0"/>
        <v>140</v>
      </c>
      <c r="F11" s="4" t="s">
        <v>2047</v>
      </c>
      <c r="G11" s="248">
        <v>10.5</v>
      </c>
      <c r="H11" s="92"/>
    </row>
    <row r="12" spans="1:8">
      <c r="A12" s="243" t="s">
        <v>2052</v>
      </c>
      <c r="B12" s="4"/>
      <c r="C12" s="244" t="s">
        <v>2053</v>
      </c>
      <c r="D12" s="245">
        <v>140</v>
      </c>
      <c r="E12" s="155">
        <f t="shared" si="0"/>
        <v>140</v>
      </c>
      <c r="F12" s="4" t="s">
        <v>2047</v>
      </c>
      <c r="G12" s="248">
        <v>10.5</v>
      </c>
      <c r="H12" s="92"/>
    </row>
    <row r="13" spans="1:8">
      <c r="A13" s="243" t="s">
        <v>2054</v>
      </c>
      <c r="B13" s="4"/>
      <c r="C13" s="244" t="s">
        <v>2055</v>
      </c>
      <c r="D13" s="249">
        <v>92</v>
      </c>
      <c r="E13" s="155">
        <f t="shared" si="0"/>
        <v>92</v>
      </c>
      <c r="F13" s="4" t="s">
        <v>2047</v>
      </c>
      <c r="G13" s="248">
        <v>10.5</v>
      </c>
      <c r="H13" s="92"/>
    </row>
    <row r="14" spans="1:8">
      <c r="A14" s="243" t="s">
        <v>2056</v>
      </c>
      <c r="B14" s="4"/>
      <c r="C14" s="250" t="s">
        <v>2057</v>
      </c>
      <c r="D14" s="249">
        <v>92</v>
      </c>
      <c r="E14" s="155">
        <f t="shared" si="0"/>
        <v>92</v>
      </c>
      <c r="F14" s="4" t="s">
        <v>2047</v>
      </c>
      <c r="G14" s="248">
        <v>10.5</v>
      </c>
      <c r="H14" s="92"/>
    </row>
    <row r="15" spans="1:8">
      <c r="A15" s="243" t="s">
        <v>2058</v>
      </c>
      <c r="B15" s="4"/>
      <c r="C15" s="250" t="s">
        <v>2059</v>
      </c>
      <c r="D15" s="249">
        <v>92</v>
      </c>
      <c r="E15" s="155">
        <f t="shared" si="0"/>
        <v>92</v>
      </c>
      <c r="F15" s="4" t="s">
        <v>2047</v>
      </c>
      <c r="G15" s="248">
        <v>10.5</v>
      </c>
      <c r="H15" s="92"/>
    </row>
    <row r="16" spans="1:8">
      <c r="A16" s="243" t="s">
        <v>2060</v>
      </c>
      <c r="B16" s="4"/>
      <c r="C16" s="250" t="s">
        <v>2061</v>
      </c>
      <c r="D16" s="249">
        <v>92</v>
      </c>
      <c r="E16" s="155">
        <f t="shared" si="0"/>
        <v>92</v>
      </c>
      <c r="F16" s="4" t="s">
        <v>2047</v>
      </c>
      <c r="G16" s="248">
        <v>10.5</v>
      </c>
      <c r="H16" s="92"/>
    </row>
    <row r="17" spans="1:8">
      <c r="A17" s="243" t="s">
        <v>2062</v>
      </c>
      <c r="B17" s="4"/>
      <c r="C17" s="247" t="s">
        <v>2063</v>
      </c>
      <c r="D17" s="249">
        <v>19.8</v>
      </c>
      <c r="E17" s="155">
        <f t="shared" si="0"/>
        <v>19.8</v>
      </c>
      <c r="F17" s="4" t="s">
        <v>2064</v>
      </c>
      <c r="G17" s="248">
        <v>2.5</v>
      </c>
      <c r="H17" s="92"/>
    </row>
    <row r="18" spans="1:8">
      <c r="A18" s="243" t="s">
        <v>2065</v>
      </c>
      <c r="B18" s="4"/>
      <c r="C18" s="251" t="s">
        <v>2066</v>
      </c>
      <c r="D18" s="249">
        <v>19.8</v>
      </c>
      <c r="E18" s="155">
        <f t="shared" si="0"/>
        <v>19.8</v>
      </c>
      <c r="F18" s="4" t="s">
        <v>2064</v>
      </c>
      <c r="G18" s="248">
        <v>2.5</v>
      </c>
      <c r="H18" s="92"/>
    </row>
    <row r="19" spans="1:8">
      <c r="A19" s="243" t="s">
        <v>2067</v>
      </c>
      <c r="B19" s="4"/>
      <c r="C19" s="244" t="s">
        <v>2068</v>
      </c>
      <c r="D19" s="249">
        <v>19.8</v>
      </c>
      <c r="E19" s="155">
        <f t="shared" si="0"/>
        <v>19.8</v>
      </c>
      <c r="F19" s="4" t="s">
        <v>2064</v>
      </c>
      <c r="G19" s="248">
        <v>2.5</v>
      </c>
      <c r="H19" s="92"/>
    </row>
    <row r="20" spans="1:8">
      <c r="A20" s="243" t="s">
        <v>2069</v>
      </c>
      <c r="B20" s="4"/>
      <c r="C20" s="244" t="s">
        <v>2070</v>
      </c>
      <c r="D20" s="249">
        <v>19.8</v>
      </c>
      <c r="E20" s="155">
        <f t="shared" si="0"/>
        <v>19.8</v>
      </c>
      <c r="F20" s="4" t="s">
        <v>2064</v>
      </c>
      <c r="G20" s="248">
        <v>2.5</v>
      </c>
      <c r="H20" s="92"/>
    </row>
    <row r="21" spans="1:8">
      <c r="A21" s="252" t="s">
        <v>2071</v>
      </c>
      <c r="B21" s="4"/>
      <c r="C21" s="253" t="s">
        <v>2072</v>
      </c>
      <c r="D21" s="249">
        <v>19.8</v>
      </c>
      <c r="E21" s="155">
        <f t="shared" si="0"/>
        <v>19.8</v>
      </c>
      <c r="F21" s="4" t="s">
        <v>2064</v>
      </c>
      <c r="G21" s="254">
        <v>2.5</v>
      </c>
      <c r="H21" s="92"/>
    </row>
    <row r="22" spans="1:8">
      <c r="A22" s="252" t="s">
        <v>2073</v>
      </c>
      <c r="B22" s="4"/>
      <c r="C22" s="253" t="s">
        <v>2074</v>
      </c>
      <c r="D22" s="249">
        <v>19.8</v>
      </c>
      <c r="E22" s="153">
        <f t="shared" si="0"/>
        <v>19.8</v>
      </c>
      <c r="F22" s="4" t="s">
        <v>2064</v>
      </c>
      <c r="G22" s="254">
        <v>2.5</v>
      </c>
      <c r="H22" s="92"/>
    </row>
    <row r="23" spans="1:8">
      <c r="A23" s="252" t="s">
        <v>2075</v>
      </c>
      <c r="B23" s="4"/>
      <c r="C23" s="253" t="s">
        <v>2076</v>
      </c>
      <c r="D23" s="249">
        <v>19.8</v>
      </c>
      <c r="E23" s="153">
        <f t="shared" si="0"/>
        <v>19.8</v>
      </c>
      <c r="F23" s="4" t="s">
        <v>2064</v>
      </c>
      <c r="G23" s="254">
        <v>2.5</v>
      </c>
      <c r="H23" s="92"/>
    </row>
    <row r="24" spans="1:8">
      <c r="A24" s="252" t="s">
        <v>2077</v>
      </c>
      <c r="B24" s="4"/>
      <c r="C24" s="253" t="s">
        <v>2078</v>
      </c>
      <c r="D24" s="249">
        <v>19.8</v>
      </c>
      <c r="E24" s="153">
        <f t="shared" si="0"/>
        <v>19.8</v>
      </c>
      <c r="F24" s="4" t="s">
        <v>2064</v>
      </c>
      <c r="G24" s="254">
        <v>2.5</v>
      </c>
      <c r="H24" s="92"/>
    </row>
    <row r="25" spans="1:8">
      <c r="A25" s="252" t="s">
        <v>2079</v>
      </c>
      <c r="B25" s="4"/>
      <c r="C25" s="253" t="s">
        <v>2080</v>
      </c>
      <c r="D25" s="249">
        <v>78</v>
      </c>
      <c r="E25" s="153">
        <f t="shared" si="0"/>
        <v>78</v>
      </c>
      <c r="F25" s="4" t="s">
        <v>2047</v>
      </c>
      <c r="G25" s="254">
        <v>10.5</v>
      </c>
      <c r="H25" s="92"/>
    </row>
    <row r="26" spans="1:8">
      <c r="A26" s="252" t="s">
        <v>2081</v>
      </c>
      <c r="B26" s="4"/>
      <c r="C26" s="253" t="s">
        <v>2082</v>
      </c>
      <c r="D26" s="249">
        <v>78</v>
      </c>
      <c r="E26" s="153">
        <f t="shared" si="0"/>
        <v>78</v>
      </c>
      <c r="F26" s="4" t="s">
        <v>2047</v>
      </c>
      <c r="G26" s="254">
        <v>10.5</v>
      </c>
      <c r="H26" s="92"/>
    </row>
    <row r="27" spans="1:8">
      <c r="A27" s="252" t="s">
        <v>2083</v>
      </c>
      <c r="B27" s="4"/>
      <c r="C27" s="253" t="s">
        <v>2084</v>
      </c>
      <c r="D27" s="249">
        <v>78</v>
      </c>
      <c r="E27" s="153">
        <f t="shared" si="0"/>
        <v>78</v>
      </c>
      <c r="F27" s="4" t="s">
        <v>2047</v>
      </c>
      <c r="G27" s="254">
        <v>10.5</v>
      </c>
      <c r="H27" s="92"/>
    </row>
    <row r="28" spans="1:8" ht="15" thickBot="1">
      <c r="A28" s="255" t="s">
        <v>2085</v>
      </c>
      <c r="B28" s="39"/>
      <c r="C28" s="256" t="s">
        <v>2086</v>
      </c>
      <c r="D28" s="257">
        <v>78</v>
      </c>
      <c r="E28" s="187">
        <f t="shared" si="0"/>
        <v>78</v>
      </c>
      <c r="F28" s="39" t="s">
        <v>2047</v>
      </c>
      <c r="G28" s="258">
        <v>10.5</v>
      </c>
      <c r="H28" s="93"/>
    </row>
    <row r="29" spans="1:8" ht="15" thickTop="1"/>
  </sheetData>
  <mergeCells count="4">
    <mergeCell ref="D5:E5"/>
    <mergeCell ref="D6:E6"/>
    <mergeCell ref="F6:G6"/>
    <mergeCell ref="F7:G7"/>
  </mergeCells>
  <hyperlinks>
    <hyperlink ref="F1:I1" r:id="rId1" display="www.sigmaco.com" xr:uid="{00000000-0004-0000-1B00-000000000000}"/>
    <hyperlink ref="F2:I2" r:id="rId2" display="spp-sales@sigmaco.com" xr:uid="{00000000-0004-0000-1B00-000001000000}"/>
  </hyperlinks>
  <pageMargins left="0.7" right="0.7" top="0.75" bottom="0.75" header="0.3" footer="0.3"/>
  <pageSetup orientation="landscape" horizontalDpi="4294967292" r:id="rId3"/>
  <headerFooter>
    <oddFooter>&amp;L&amp;A&amp;C&amp;F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Q360"/>
  <sheetViews>
    <sheetView showGridLines="0" showRowColHeaders="0" workbookViewId="0">
      <pane ySplit="8" topLeftCell="A9" activePane="bottomLeft" state="frozen"/>
      <selection pane="bottomLeft" activeCell="J360" sqref="A1:J360"/>
    </sheetView>
  </sheetViews>
  <sheetFormatPr defaultRowHeight="14.5"/>
  <cols>
    <col min="1" max="1" width="15.7265625" customWidth="1"/>
    <col min="2" max="2" width="21.7265625" bestFit="1" customWidth="1"/>
    <col min="3" max="3" width="23.81640625" bestFit="1" customWidth="1"/>
    <col min="4" max="4" width="10.54296875" style="1" bestFit="1" customWidth="1"/>
    <col min="5" max="5" width="10.453125" customWidth="1"/>
    <col min="6" max="6" width="12" bestFit="1" customWidth="1"/>
    <col min="7" max="8" width="8.26953125" bestFit="1" customWidth="1"/>
    <col min="9" max="9" width="6.1796875" bestFit="1" customWidth="1"/>
    <col min="10" max="10" width="14.1796875" style="23" bestFit="1" customWidth="1"/>
  </cols>
  <sheetData>
    <row r="1" spans="1:12">
      <c r="E1" s="149" t="s">
        <v>1394</v>
      </c>
      <c r="G1" s="143"/>
      <c r="H1" s="143"/>
      <c r="J1" s="126"/>
      <c r="L1" s="138"/>
    </row>
    <row r="2" spans="1:12">
      <c r="E2" s="149" t="s">
        <v>1395</v>
      </c>
      <c r="G2" s="143"/>
      <c r="H2" s="143"/>
      <c r="J2" s="259"/>
    </row>
    <row r="3" spans="1:12">
      <c r="E3" s="149" t="s">
        <v>1396</v>
      </c>
      <c r="G3" s="143"/>
      <c r="H3" s="143"/>
    </row>
    <row r="4" spans="1:12">
      <c r="F4" s="9" t="s">
        <v>1393</v>
      </c>
      <c r="G4" s="9"/>
      <c r="H4" s="9"/>
    </row>
    <row r="5" spans="1:12" ht="18">
      <c r="A5" s="12" t="s">
        <v>722</v>
      </c>
      <c r="D5" s="408" t="s">
        <v>1741</v>
      </c>
      <c r="E5" s="409"/>
    </row>
    <row r="6" spans="1:12">
      <c r="D6" s="410">
        <v>43692</v>
      </c>
      <c r="E6" s="411"/>
    </row>
    <row r="7" spans="1:12" ht="15" thickBot="1">
      <c r="A7" s="90"/>
      <c r="B7" s="90"/>
      <c r="C7" s="131"/>
      <c r="D7" s="129" t="s">
        <v>1744</v>
      </c>
      <c r="E7" s="227">
        <v>1</v>
      </c>
      <c r="F7" s="418" t="s">
        <v>1743</v>
      </c>
      <c r="G7" s="419"/>
      <c r="H7" s="419" t="s">
        <v>3333</v>
      </c>
      <c r="I7" s="420"/>
    </row>
    <row r="8" spans="1:12" s="3" customFormat="1" ht="30" thickTop="1" thickBot="1">
      <c r="A8" s="16" t="s">
        <v>1812</v>
      </c>
      <c r="B8" s="234" t="s">
        <v>614</v>
      </c>
      <c r="C8" s="17" t="s">
        <v>377</v>
      </c>
      <c r="D8" s="18" t="s">
        <v>1811</v>
      </c>
      <c r="E8" s="234" t="s">
        <v>1810</v>
      </c>
      <c r="F8" s="236" t="s">
        <v>1878</v>
      </c>
      <c r="G8" s="234" t="s">
        <v>1881</v>
      </c>
      <c r="H8" s="234" t="s">
        <v>1880</v>
      </c>
      <c r="I8" s="17" t="s">
        <v>1584</v>
      </c>
      <c r="J8" s="24" t="s">
        <v>1665</v>
      </c>
    </row>
    <row r="9" spans="1:12" s="3" customFormat="1" ht="15" thickTop="1">
      <c r="A9" s="289" t="s">
        <v>2119</v>
      </c>
      <c r="B9" s="292" t="s">
        <v>964</v>
      </c>
      <c r="C9" s="13" t="s">
        <v>718</v>
      </c>
      <c r="D9" s="293">
        <v>14.492753623188404</v>
      </c>
      <c r="E9" s="295">
        <f t="shared" ref="E9:E104" si="0">SUM(D9*BMITF)</f>
        <v>14.492753623188404</v>
      </c>
      <c r="F9" s="296">
        <v>3.1E-2</v>
      </c>
      <c r="G9" s="309">
        <v>150</v>
      </c>
      <c r="H9" s="309">
        <v>600</v>
      </c>
      <c r="I9" s="287">
        <v>26400</v>
      </c>
      <c r="J9" s="23">
        <v>829805765422</v>
      </c>
      <c r="K9" s="291"/>
    </row>
    <row r="10" spans="1:12" s="3" customFormat="1">
      <c r="A10" s="290" t="s">
        <v>2120</v>
      </c>
      <c r="B10" s="290" t="s">
        <v>625</v>
      </c>
      <c r="C10" s="13" t="s">
        <v>718</v>
      </c>
      <c r="D10" s="294">
        <v>12.855609232420825</v>
      </c>
      <c r="E10" s="294">
        <f t="shared" si="0"/>
        <v>12.855609232420825</v>
      </c>
      <c r="F10" s="297">
        <v>5.1999999999999998E-2</v>
      </c>
      <c r="G10" s="310">
        <v>120</v>
      </c>
      <c r="H10" s="310">
        <v>480</v>
      </c>
      <c r="I10" s="288">
        <v>21120</v>
      </c>
      <c r="J10" s="23">
        <v>829805763503</v>
      </c>
      <c r="K10" s="291"/>
    </row>
    <row r="11" spans="1:12">
      <c r="A11" s="64" t="s">
        <v>367</v>
      </c>
      <c r="B11" s="13" t="s">
        <v>615</v>
      </c>
      <c r="C11" s="13" t="s">
        <v>718</v>
      </c>
      <c r="D11" s="286">
        <v>12.923288758197387</v>
      </c>
      <c r="E11" s="15">
        <f t="shared" si="0"/>
        <v>12.923288758197387</v>
      </c>
      <c r="F11" s="13">
        <v>0.17</v>
      </c>
      <c r="G11" s="13">
        <v>90</v>
      </c>
      <c r="H11" s="13">
        <v>360</v>
      </c>
      <c r="I11" s="13">
        <v>15840</v>
      </c>
      <c r="J11" s="65">
        <v>829805752323</v>
      </c>
    </row>
    <row r="12" spans="1:12">
      <c r="A12" s="36" t="s">
        <v>368</v>
      </c>
      <c r="B12" s="4" t="s">
        <v>616</v>
      </c>
      <c r="C12" s="4" t="s">
        <v>718</v>
      </c>
      <c r="D12" s="284">
        <v>9.6997596209946551</v>
      </c>
      <c r="E12" s="15">
        <f t="shared" si="0"/>
        <v>9.6997596209946551</v>
      </c>
      <c r="F12" s="4">
        <v>0.3</v>
      </c>
      <c r="G12" s="4">
        <v>100</v>
      </c>
      <c r="H12" s="4">
        <v>200</v>
      </c>
      <c r="I12" s="4">
        <v>8800</v>
      </c>
      <c r="J12" s="37">
        <v>829805752347</v>
      </c>
    </row>
    <row r="13" spans="1:12">
      <c r="A13" s="36" t="s">
        <v>369</v>
      </c>
      <c r="B13" s="4" t="s">
        <v>617</v>
      </c>
      <c r="C13" s="4" t="s">
        <v>718</v>
      </c>
      <c r="D13" s="284">
        <v>11.74181427804616</v>
      </c>
      <c r="E13" s="15">
        <f t="shared" si="0"/>
        <v>11.74181427804616</v>
      </c>
      <c r="F13" s="4">
        <v>0.45</v>
      </c>
      <c r="G13" s="4">
        <v>35</v>
      </c>
      <c r="H13" s="4">
        <v>105</v>
      </c>
      <c r="I13" s="4">
        <v>4620</v>
      </c>
      <c r="J13" s="37">
        <v>829805752361</v>
      </c>
    </row>
    <row r="14" spans="1:12">
      <c r="A14" s="36" t="s">
        <v>370</v>
      </c>
      <c r="B14" s="4" t="s">
        <v>618</v>
      </c>
      <c r="C14" s="4" t="s">
        <v>718</v>
      </c>
      <c r="D14" s="284">
        <v>20.580993722140537</v>
      </c>
      <c r="E14" s="15">
        <f t="shared" si="0"/>
        <v>20.580993722140537</v>
      </c>
      <c r="F14" s="4">
        <v>0.73</v>
      </c>
      <c r="G14" s="4">
        <v>30</v>
      </c>
      <c r="H14" s="4">
        <v>60</v>
      </c>
      <c r="I14" s="4">
        <v>2640</v>
      </c>
      <c r="J14" s="37">
        <v>829805752385</v>
      </c>
    </row>
    <row r="15" spans="1:12">
      <c r="A15" s="36" t="s">
        <v>371</v>
      </c>
      <c r="B15" s="4" t="s">
        <v>619</v>
      </c>
      <c r="C15" s="4" t="s">
        <v>718</v>
      </c>
      <c r="D15" s="284">
        <v>33.343835328712451</v>
      </c>
      <c r="E15" s="15">
        <f t="shared" si="0"/>
        <v>33.343835328712451</v>
      </c>
      <c r="F15" s="4">
        <v>0.97</v>
      </c>
      <c r="G15" s="4">
        <v>20</v>
      </c>
      <c r="H15" s="4">
        <v>40</v>
      </c>
      <c r="I15" s="4">
        <v>1760</v>
      </c>
      <c r="J15" s="37">
        <v>829805752408</v>
      </c>
    </row>
    <row r="16" spans="1:12">
      <c r="A16" s="36" t="s">
        <v>372</v>
      </c>
      <c r="B16" s="4" t="s">
        <v>620</v>
      </c>
      <c r="C16" s="4" t="s">
        <v>718</v>
      </c>
      <c r="D16" s="284">
        <v>43.889589021914155</v>
      </c>
      <c r="E16" s="15">
        <f t="shared" si="0"/>
        <v>43.889589021914155</v>
      </c>
      <c r="F16" s="4">
        <v>1.3</v>
      </c>
      <c r="G16" s="4">
        <v>15</v>
      </c>
      <c r="H16" s="4">
        <v>30</v>
      </c>
      <c r="I16" s="4">
        <v>1320</v>
      </c>
      <c r="J16" s="37">
        <v>829805752422</v>
      </c>
    </row>
    <row r="17" spans="1:17">
      <c r="A17" s="36" t="s">
        <v>373</v>
      </c>
      <c r="B17" s="4" t="s">
        <v>621</v>
      </c>
      <c r="C17" s="4" t="s">
        <v>718</v>
      </c>
      <c r="D17" s="284">
        <v>75.191369693575098</v>
      </c>
      <c r="E17" s="15">
        <f t="shared" si="0"/>
        <v>75.191369693575098</v>
      </c>
      <c r="F17" s="4">
        <v>2.06</v>
      </c>
      <c r="G17" s="4">
        <v>8</v>
      </c>
      <c r="H17" s="4">
        <v>16</v>
      </c>
      <c r="I17" s="4">
        <v>704</v>
      </c>
      <c r="J17" s="37">
        <v>829805752446</v>
      </c>
    </row>
    <row r="18" spans="1:17">
      <c r="A18" s="36" t="s">
        <v>374</v>
      </c>
      <c r="B18" s="4" t="s">
        <v>622</v>
      </c>
      <c r="C18" s="4" t="s">
        <v>718</v>
      </c>
      <c r="D18" s="284">
        <v>163.24768372657471</v>
      </c>
      <c r="E18" s="15">
        <f t="shared" si="0"/>
        <v>163.24768372657471</v>
      </c>
      <c r="F18" s="4">
        <v>3.55</v>
      </c>
      <c r="G18" s="4" t="s">
        <v>380</v>
      </c>
      <c r="H18" s="4">
        <v>12</v>
      </c>
      <c r="I18" s="4">
        <v>528</v>
      </c>
      <c r="J18" s="37">
        <v>829805752460</v>
      </c>
    </row>
    <row r="19" spans="1:17">
      <c r="A19" s="36" t="s">
        <v>375</v>
      </c>
      <c r="B19" s="4" t="s">
        <v>623</v>
      </c>
      <c r="C19" s="4" t="s">
        <v>718</v>
      </c>
      <c r="D19" s="302">
        <v>243.4566734346192</v>
      </c>
      <c r="E19" s="6">
        <f t="shared" si="0"/>
        <v>243.4566734346192</v>
      </c>
      <c r="F19" s="80">
        <v>5.46</v>
      </c>
      <c r="G19" s="80" t="s">
        <v>380</v>
      </c>
      <c r="H19" s="80">
        <v>8</v>
      </c>
      <c r="I19" s="80">
        <v>352</v>
      </c>
      <c r="J19" s="52">
        <v>829805752484</v>
      </c>
      <c r="M19" s="138"/>
    </row>
    <row r="20" spans="1:17">
      <c r="A20" s="276" t="s">
        <v>376</v>
      </c>
      <c r="B20" s="304" t="s">
        <v>624</v>
      </c>
      <c r="C20" s="180" t="s">
        <v>718</v>
      </c>
      <c r="D20" s="305">
        <v>517.71919998132967</v>
      </c>
      <c r="E20" s="306">
        <f t="shared" si="0"/>
        <v>517.71919998132967</v>
      </c>
      <c r="F20" s="80">
        <v>6.4</v>
      </c>
      <c r="G20" s="80" t="s">
        <v>380</v>
      </c>
      <c r="H20" s="308">
        <v>2</v>
      </c>
      <c r="I20" s="308">
        <v>88</v>
      </c>
      <c r="J20" s="37">
        <v>829805752507</v>
      </c>
    </row>
    <row r="21" spans="1:17">
      <c r="A21" s="303" t="s">
        <v>2121</v>
      </c>
      <c r="B21" s="180" t="s">
        <v>985</v>
      </c>
      <c r="C21" s="180" t="s">
        <v>718</v>
      </c>
      <c r="D21" s="305">
        <v>1141.4519592055824</v>
      </c>
      <c r="E21" s="307">
        <f t="shared" si="0"/>
        <v>1141.4519592055824</v>
      </c>
      <c r="F21" s="308">
        <v>7.5</v>
      </c>
      <c r="G21" s="180"/>
      <c r="H21" s="180">
        <v>2</v>
      </c>
      <c r="I21" s="4">
        <v>88</v>
      </c>
      <c r="J21" s="37">
        <v>829805765286</v>
      </c>
      <c r="Q21" s="138"/>
    </row>
    <row r="22" spans="1:17" ht="15" thickBot="1">
      <c r="A22" s="38" t="s">
        <v>2122</v>
      </c>
      <c r="B22" s="298" t="s">
        <v>987</v>
      </c>
      <c r="C22" s="39" t="s">
        <v>718</v>
      </c>
      <c r="D22" s="285">
        <v>1923.4567901234564</v>
      </c>
      <c r="E22" s="66">
        <f t="shared" si="0"/>
        <v>1923.4567901234564</v>
      </c>
      <c r="F22" s="39">
        <v>9.9700000000000006</v>
      </c>
      <c r="G22" s="39"/>
      <c r="H22" s="39">
        <v>2</v>
      </c>
      <c r="I22" s="39">
        <v>88</v>
      </c>
      <c r="J22" s="42">
        <v>829805764968</v>
      </c>
      <c r="Q22" s="138"/>
    </row>
    <row r="23" spans="1:17" ht="15" thickTop="1">
      <c r="A23" s="194" t="s">
        <v>2123</v>
      </c>
      <c r="B23" s="311" t="s">
        <v>964</v>
      </c>
      <c r="C23" s="298" t="s">
        <v>719</v>
      </c>
      <c r="D23" s="299">
        <v>19.753086419753085</v>
      </c>
      <c r="E23" s="300">
        <f t="shared" si="0"/>
        <v>19.753086419753085</v>
      </c>
      <c r="F23" s="298">
        <v>3.2000000000000001E-2</v>
      </c>
      <c r="G23" s="298"/>
      <c r="H23" s="298"/>
      <c r="I23" s="298"/>
      <c r="J23" s="301"/>
    </row>
    <row r="24" spans="1:17">
      <c r="A24" s="4" t="s">
        <v>2124</v>
      </c>
      <c r="B24" s="4" t="s">
        <v>625</v>
      </c>
      <c r="C24" s="4" t="s">
        <v>719</v>
      </c>
      <c r="D24" s="284">
        <v>13.405797101449274</v>
      </c>
      <c r="E24" s="6">
        <f t="shared" si="0"/>
        <v>13.405797101449274</v>
      </c>
      <c r="F24" s="4">
        <v>5.1999999999999998E-2</v>
      </c>
      <c r="G24" s="4">
        <v>125</v>
      </c>
      <c r="H24" s="4">
        <v>500</v>
      </c>
      <c r="I24" s="4"/>
      <c r="J24" s="312">
        <v>829805765446</v>
      </c>
      <c r="K24" s="276"/>
    </row>
    <row r="25" spans="1:17">
      <c r="A25" s="36" t="s">
        <v>381</v>
      </c>
      <c r="B25" s="4" t="s">
        <v>615</v>
      </c>
      <c r="C25" s="4" t="s">
        <v>719</v>
      </c>
      <c r="D25" s="286">
        <v>18.203458657144857</v>
      </c>
      <c r="E25" s="6">
        <f t="shared" si="0"/>
        <v>18.203458657144857</v>
      </c>
      <c r="F25" s="13">
        <v>0.16</v>
      </c>
      <c r="G25" s="13">
        <v>75</v>
      </c>
      <c r="H25" s="4">
        <v>300</v>
      </c>
      <c r="I25" s="13">
        <v>13200</v>
      </c>
      <c r="J25" s="65">
        <v>829805752125</v>
      </c>
    </row>
    <row r="26" spans="1:17">
      <c r="A26" s="36" t="s">
        <v>382</v>
      </c>
      <c r="B26" s="4" t="s">
        <v>616</v>
      </c>
      <c r="C26" s="4" t="s">
        <v>719</v>
      </c>
      <c r="D26" s="284">
        <v>15.825923592149172</v>
      </c>
      <c r="E26" s="15">
        <f t="shared" si="0"/>
        <v>15.825923592149172</v>
      </c>
      <c r="F26" s="4">
        <v>0.22</v>
      </c>
      <c r="G26" s="4">
        <v>100</v>
      </c>
      <c r="H26" s="4">
        <v>200</v>
      </c>
      <c r="I26" s="4">
        <v>8800</v>
      </c>
      <c r="J26" s="37">
        <v>829805752149</v>
      </c>
    </row>
    <row r="27" spans="1:17">
      <c r="A27" s="36" t="s">
        <v>383</v>
      </c>
      <c r="B27" s="4" t="s">
        <v>617</v>
      </c>
      <c r="C27" s="4" t="s">
        <v>719</v>
      </c>
      <c r="D27" s="284">
        <v>19.312002613829957</v>
      </c>
      <c r="E27" s="15">
        <f t="shared" si="0"/>
        <v>19.312002613829957</v>
      </c>
      <c r="F27" s="4">
        <v>0.32</v>
      </c>
      <c r="G27" s="4">
        <v>60</v>
      </c>
      <c r="H27" s="4">
        <v>120</v>
      </c>
      <c r="I27" s="4">
        <v>5280</v>
      </c>
      <c r="J27" s="37">
        <v>829805752163</v>
      </c>
    </row>
    <row r="28" spans="1:17">
      <c r="A28" s="36" t="s">
        <v>384</v>
      </c>
      <c r="B28" s="4" t="s">
        <v>618</v>
      </c>
      <c r="C28" s="4" t="s">
        <v>719</v>
      </c>
      <c r="D28" s="284">
        <v>24.577586408084201</v>
      </c>
      <c r="E28" s="15">
        <f t="shared" si="0"/>
        <v>24.577586408084201</v>
      </c>
      <c r="F28" s="4">
        <v>0.54</v>
      </c>
      <c r="G28" s="4">
        <v>30</v>
      </c>
      <c r="H28" s="4">
        <v>60</v>
      </c>
      <c r="I28" s="4">
        <v>2640</v>
      </c>
      <c r="J28" s="37">
        <v>829805752187</v>
      </c>
    </row>
    <row r="29" spans="1:17">
      <c r="A29" s="36" t="s">
        <v>385</v>
      </c>
      <c r="B29" s="4" t="s">
        <v>619</v>
      </c>
      <c r="C29" s="4" t="s">
        <v>719</v>
      </c>
      <c r="D29" s="284">
        <v>42.956078321547757</v>
      </c>
      <c r="E29" s="15">
        <f t="shared" si="0"/>
        <v>42.956078321547757</v>
      </c>
      <c r="F29" s="4">
        <v>0.86</v>
      </c>
      <c r="G29" s="4">
        <v>20</v>
      </c>
      <c r="H29" s="4">
        <v>40</v>
      </c>
      <c r="I29" s="4">
        <v>1760</v>
      </c>
      <c r="J29" s="37">
        <v>829805752200</v>
      </c>
    </row>
    <row r="30" spans="1:17">
      <c r="A30" s="36" t="s">
        <v>386</v>
      </c>
      <c r="B30" s="4" t="s">
        <v>620</v>
      </c>
      <c r="C30" s="4" t="s">
        <v>719</v>
      </c>
      <c r="D30" s="284">
        <v>53.078834978645929</v>
      </c>
      <c r="E30" s="15">
        <f t="shared" si="0"/>
        <v>53.078834978645929</v>
      </c>
      <c r="F30" s="4">
        <v>1.1299999999999999</v>
      </c>
      <c r="G30" s="4">
        <v>15</v>
      </c>
      <c r="H30" s="4">
        <v>30</v>
      </c>
      <c r="I30" s="4">
        <v>1320</v>
      </c>
      <c r="J30" s="37">
        <v>829805752224</v>
      </c>
    </row>
    <row r="31" spans="1:17">
      <c r="A31" s="36" t="s">
        <v>387</v>
      </c>
      <c r="B31" s="4" t="s">
        <v>621</v>
      </c>
      <c r="C31" s="4" t="s">
        <v>719</v>
      </c>
      <c r="D31" s="284">
        <v>79.873509300100338</v>
      </c>
      <c r="E31" s="15">
        <f t="shared" si="0"/>
        <v>79.873509300100338</v>
      </c>
      <c r="F31" s="4">
        <v>1.79</v>
      </c>
      <c r="G31" s="4">
        <v>12</v>
      </c>
      <c r="H31" s="4">
        <v>24</v>
      </c>
      <c r="I31" s="4">
        <v>1056</v>
      </c>
      <c r="J31" s="37">
        <v>829805752248</v>
      </c>
    </row>
    <row r="32" spans="1:17">
      <c r="A32" s="36" t="s">
        <v>388</v>
      </c>
      <c r="B32" s="4" t="s">
        <v>622</v>
      </c>
      <c r="C32" s="4" t="s">
        <v>719</v>
      </c>
      <c r="D32" s="284">
        <v>225.3407314056337</v>
      </c>
      <c r="E32" s="15">
        <f t="shared" si="0"/>
        <v>225.3407314056337</v>
      </c>
      <c r="F32" s="4">
        <v>3</v>
      </c>
      <c r="G32" s="4" t="s">
        <v>380</v>
      </c>
      <c r="H32" s="4">
        <v>12</v>
      </c>
      <c r="I32" s="4">
        <v>528</v>
      </c>
      <c r="J32" s="37">
        <v>829805752262</v>
      </c>
    </row>
    <row r="33" spans="1:15">
      <c r="A33" s="36" t="s">
        <v>389</v>
      </c>
      <c r="B33" s="4" t="s">
        <v>623</v>
      </c>
      <c r="C33" s="4" t="s">
        <v>719</v>
      </c>
      <c r="D33" s="284">
        <v>292.53891572732152</v>
      </c>
      <c r="E33" s="15">
        <f t="shared" si="0"/>
        <v>292.53891572732152</v>
      </c>
      <c r="F33" s="4">
        <v>4.4800000000000004</v>
      </c>
      <c r="G33" s="4" t="s">
        <v>380</v>
      </c>
      <c r="H33" s="4">
        <v>10</v>
      </c>
      <c r="I33" s="4">
        <v>440</v>
      </c>
      <c r="J33" s="37">
        <v>829805752286</v>
      </c>
    </row>
    <row r="34" spans="1:15" ht="15" thickBot="1">
      <c r="A34" s="38" t="s">
        <v>390</v>
      </c>
      <c r="B34" s="39" t="s">
        <v>624</v>
      </c>
      <c r="C34" s="39" t="s">
        <v>719</v>
      </c>
      <c r="D34" s="285">
        <v>568.33298326682063</v>
      </c>
      <c r="E34" s="51">
        <f t="shared" si="0"/>
        <v>568.33298326682063</v>
      </c>
      <c r="F34" s="39">
        <v>7.4</v>
      </c>
      <c r="G34" s="39" t="s">
        <v>380</v>
      </c>
      <c r="H34" s="39">
        <v>4</v>
      </c>
      <c r="I34" s="39">
        <v>176</v>
      </c>
      <c r="J34" s="42">
        <v>829805752309</v>
      </c>
      <c r="N34" s="138"/>
      <c r="O34" s="138"/>
    </row>
    <row r="35" spans="1:15" ht="15" thickTop="1">
      <c r="A35" s="194" t="s">
        <v>2125</v>
      </c>
      <c r="B35" s="298" t="s">
        <v>964</v>
      </c>
      <c r="C35" s="298" t="s">
        <v>720</v>
      </c>
      <c r="D35" s="299">
        <v>19.860440150295226</v>
      </c>
      <c r="E35" s="300">
        <f t="shared" si="0"/>
        <v>19.860440150295226</v>
      </c>
      <c r="F35" s="298">
        <v>2.8000000000000001E-2</v>
      </c>
      <c r="G35" s="298">
        <v>180</v>
      </c>
      <c r="H35" s="298">
        <v>720</v>
      </c>
      <c r="I35" s="298">
        <v>31680</v>
      </c>
      <c r="J35" s="301">
        <v>829805765460</v>
      </c>
      <c r="M35" s="138"/>
      <c r="N35" s="138"/>
      <c r="O35" s="138"/>
    </row>
    <row r="36" spans="1:15">
      <c r="A36" s="194" t="s">
        <v>2126</v>
      </c>
      <c r="B36" s="298" t="s">
        <v>625</v>
      </c>
      <c r="C36" s="13" t="s">
        <v>720</v>
      </c>
      <c r="D36" s="286">
        <v>19.860440150295226</v>
      </c>
      <c r="E36" s="300">
        <f t="shared" si="0"/>
        <v>19.860440150295226</v>
      </c>
      <c r="F36" s="298">
        <v>4.2999999999999997E-2</v>
      </c>
      <c r="G36" s="298">
        <v>100</v>
      </c>
      <c r="H36" s="298">
        <v>400</v>
      </c>
      <c r="I36" s="298">
        <v>17600</v>
      </c>
      <c r="J36" s="301">
        <v>829805765477</v>
      </c>
      <c r="N36" s="138"/>
      <c r="O36" s="138"/>
    </row>
    <row r="37" spans="1:15">
      <c r="A37" s="36" t="s">
        <v>391</v>
      </c>
      <c r="B37" s="4" t="s">
        <v>615</v>
      </c>
      <c r="C37" s="13" t="s">
        <v>720</v>
      </c>
      <c r="D37" s="286">
        <v>19.559966393614786</v>
      </c>
      <c r="E37" s="6">
        <f t="shared" si="0"/>
        <v>19.559966393614786</v>
      </c>
      <c r="F37" s="4">
        <v>0.17</v>
      </c>
      <c r="G37" s="4">
        <v>60</v>
      </c>
      <c r="H37" s="4">
        <v>240</v>
      </c>
      <c r="I37" s="4">
        <v>10560</v>
      </c>
      <c r="J37" s="37">
        <v>829805752842</v>
      </c>
      <c r="N37" s="138"/>
      <c r="O37" s="138"/>
    </row>
    <row r="38" spans="1:15">
      <c r="A38" s="36" t="s">
        <v>392</v>
      </c>
      <c r="B38" s="4" t="s">
        <v>616</v>
      </c>
      <c r="C38" s="4" t="s">
        <v>720</v>
      </c>
      <c r="D38" s="284">
        <v>20.070480057877663</v>
      </c>
      <c r="E38" s="15">
        <f t="shared" si="0"/>
        <v>20.070480057877663</v>
      </c>
      <c r="F38" s="4">
        <v>0.24</v>
      </c>
      <c r="G38" s="4">
        <v>90</v>
      </c>
      <c r="H38" s="4">
        <v>180</v>
      </c>
      <c r="I38" s="4">
        <v>7920</v>
      </c>
      <c r="J38" s="37">
        <v>829805752866</v>
      </c>
      <c r="M38" s="138"/>
    </row>
    <row r="39" spans="1:15">
      <c r="A39" s="36" t="s">
        <v>393</v>
      </c>
      <c r="B39" s="4" t="s">
        <v>617</v>
      </c>
      <c r="C39" s="4" t="s">
        <v>720</v>
      </c>
      <c r="D39" s="284">
        <v>19.559966393614786</v>
      </c>
      <c r="E39" s="15">
        <f t="shared" si="0"/>
        <v>19.559966393614786</v>
      </c>
      <c r="F39" s="4">
        <v>0.41</v>
      </c>
      <c r="G39" s="4">
        <v>35</v>
      </c>
      <c r="H39" s="4">
        <v>105</v>
      </c>
      <c r="I39" s="4">
        <v>4620</v>
      </c>
      <c r="J39" s="37">
        <v>829805752880</v>
      </c>
    </row>
    <row r="40" spans="1:15">
      <c r="A40" s="36" t="s">
        <v>394</v>
      </c>
      <c r="B40" s="4" t="s">
        <v>618</v>
      </c>
      <c r="C40" s="4" t="s">
        <v>720</v>
      </c>
      <c r="D40" s="284">
        <v>28.151182057924338</v>
      </c>
      <c r="E40" s="15">
        <f t="shared" si="0"/>
        <v>28.151182057924338</v>
      </c>
      <c r="F40" s="4">
        <v>0.62</v>
      </c>
      <c r="G40" s="4">
        <v>45</v>
      </c>
      <c r="H40" s="4">
        <v>90</v>
      </c>
      <c r="I40" s="4">
        <v>3960</v>
      </c>
      <c r="J40" s="37">
        <v>829805752903</v>
      </c>
    </row>
    <row r="41" spans="1:15">
      <c r="A41" s="36" t="s">
        <v>395</v>
      </c>
      <c r="B41" s="4" t="s">
        <v>619</v>
      </c>
      <c r="C41" s="4" t="s">
        <v>720</v>
      </c>
      <c r="D41" s="284">
        <v>42.956078321547757</v>
      </c>
      <c r="E41" s="15">
        <f t="shared" si="0"/>
        <v>42.956078321547757</v>
      </c>
      <c r="F41" s="4">
        <v>1.0900000000000001</v>
      </c>
      <c r="G41" s="4">
        <v>25</v>
      </c>
      <c r="H41" s="4">
        <v>50</v>
      </c>
      <c r="I41" s="4">
        <v>2200</v>
      </c>
      <c r="J41" s="37">
        <v>829805752927</v>
      </c>
    </row>
    <row r="42" spans="1:15">
      <c r="A42" s="36" t="s">
        <v>396</v>
      </c>
      <c r="B42" s="4" t="s">
        <v>620</v>
      </c>
      <c r="C42" s="4" t="s">
        <v>720</v>
      </c>
      <c r="D42" s="284">
        <v>57.337977549067652</v>
      </c>
      <c r="E42" s="15">
        <f t="shared" si="0"/>
        <v>57.337977549067652</v>
      </c>
      <c r="F42" s="4">
        <v>1.44</v>
      </c>
      <c r="G42" s="4">
        <v>9</v>
      </c>
      <c r="H42" s="4">
        <v>27</v>
      </c>
      <c r="I42" s="4">
        <v>1188</v>
      </c>
      <c r="J42" s="37">
        <v>829805752941</v>
      </c>
    </row>
    <row r="43" spans="1:15">
      <c r="A43" s="36" t="s">
        <v>397</v>
      </c>
      <c r="B43" s="4" t="s">
        <v>621</v>
      </c>
      <c r="C43" s="4" t="s">
        <v>720</v>
      </c>
      <c r="D43" s="284">
        <v>92.971831314616438</v>
      </c>
      <c r="E43" s="15">
        <f t="shared" si="0"/>
        <v>92.971831314616438</v>
      </c>
      <c r="F43" s="4">
        <v>2.85</v>
      </c>
      <c r="G43" s="4">
        <v>8</v>
      </c>
      <c r="H43" s="4">
        <v>16</v>
      </c>
      <c r="I43" s="4">
        <v>704</v>
      </c>
      <c r="J43" s="37">
        <v>829805752965</v>
      </c>
      <c r="O43" s="138"/>
    </row>
    <row r="44" spans="1:15">
      <c r="A44" s="36" t="s">
        <v>398</v>
      </c>
      <c r="B44" s="80" t="s">
        <v>622</v>
      </c>
      <c r="C44" s="80" t="s">
        <v>720</v>
      </c>
      <c r="D44" s="284">
        <v>229.42484071973669</v>
      </c>
      <c r="E44" s="6">
        <f t="shared" si="0"/>
        <v>229.42484071973669</v>
      </c>
      <c r="F44" s="4">
        <v>3.3</v>
      </c>
      <c r="G44" s="80" t="s">
        <v>380</v>
      </c>
      <c r="H44" s="80">
        <v>10</v>
      </c>
      <c r="I44" s="4">
        <v>0</v>
      </c>
      <c r="J44" s="37">
        <v>829805752989</v>
      </c>
    </row>
    <row r="45" spans="1:15">
      <c r="A45" s="4" t="s">
        <v>2127</v>
      </c>
      <c r="B45" s="4" t="s">
        <v>623</v>
      </c>
      <c r="C45" s="4" t="s">
        <v>720</v>
      </c>
      <c r="D45" s="284">
        <v>347.81266774020395</v>
      </c>
      <c r="E45" s="6">
        <f t="shared" si="0"/>
        <v>347.81266774020395</v>
      </c>
      <c r="F45" s="4">
        <v>2.2360000000000002</v>
      </c>
      <c r="G45" s="4"/>
      <c r="H45" s="4">
        <v>6</v>
      </c>
      <c r="I45" s="4"/>
      <c r="J45" s="312">
        <v>829805764708</v>
      </c>
      <c r="K45" s="276"/>
    </row>
    <row r="46" spans="1:15">
      <c r="A46" s="4" t="s">
        <v>2128</v>
      </c>
      <c r="B46" s="4" t="s">
        <v>624</v>
      </c>
      <c r="C46" s="4" t="s">
        <v>720</v>
      </c>
      <c r="D46" s="284">
        <v>566.46537842190014</v>
      </c>
      <c r="E46" s="6">
        <f t="shared" si="0"/>
        <v>566.46537842190014</v>
      </c>
      <c r="F46" s="4">
        <v>4.0149999999999997</v>
      </c>
      <c r="G46" s="4"/>
      <c r="H46" s="4">
        <v>4</v>
      </c>
      <c r="I46" s="4"/>
      <c r="J46" s="312">
        <v>829805764838</v>
      </c>
      <c r="K46" s="276"/>
      <c r="M46" s="138"/>
    </row>
    <row r="47" spans="1:15" ht="15" thickBot="1">
      <c r="A47" s="38" t="s">
        <v>2129</v>
      </c>
      <c r="B47" s="39" t="s">
        <v>987</v>
      </c>
      <c r="C47" s="39" t="s">
        <v>720</v>
      </c>
      <c r="D47" s="285">
        <v>1500.0670960815887</v>
      </c>
      <c r="E47" s="66">
        <f t="shared" si="0"/>
        <v>1500.0670960815887</v>
      </c>
      <c r="F47" s="39">
        <v>11.46</v>
      </c>
      <c r="G47" s="39"/>
      <c r="H47" s="39">
        <v>1</v>
      </c>
      <c r="I47" s="39"/>
      <c r="J47" s="42">
        <v>829805765316</v>
      </c>
    </row>
    <row r="48" spans="1:15" ht="15" thickTop="1">
      <c r="A48" s="64" t="s">
        <v>2130</v>
      </c>
      <c r="B48" s="298" t="s">
        <v>964</v>
      </c>
      <c r="C48" s="13" t="s">
        <v>410</v>
      </c>
      <c r="D48" s="286">
        <v>20.531400966183575</v>
      </c>
      <c r="E48" s="15">
        <f t="shared" si="0"/>
        <v>20.531400966183575</v>
      </c>
      <c r="F48" s="298">
        <v>4.2999999999999997E-2</v>
      </c>
      <c r="G48" s="13">
        <v>120</v>
      </c>
      <c r="H48" s="13">
        <v>480</v>
      </c>
      <c r="I48" s="13">
        <v>21120</v>
      </c>
      <c r="J48" s="65">
        <v>829805765491</v>
      </c>
      <c r="N48" s="138"/>
    </row>
    <row r="49" spans="1:14">
      <c r="A49" s="64" t="s">
        <v>399</v>
      </c>
      <c r="B49" s="4" t="s">
        <v>625</v>
      </c>
      <c r="C49" s="13" t="s">
        <v>410</v>
      </c>
      <c r="D49" s="286">
        <v>19.559966393614786</v>
      </c>
      <c r="E49" s="15">
        <f t="shared" si="0"/>
        <v>19.559966393614786</v>
      </c>
      <c r="F49" s="4">
        <v>0.15</v>
      </c>
      <c r="G49" s="13">
        <v>75</v>
      </c>
      <c r="H49" s="13">
        <v>300</v>
      </c>
      <c r="I49" s="13">
        <v>13200</v>
      </c>
      <c r="J49" s="65">
        <v>829805754853</v>
      </c>
    </row>
    <row r="50" spans="1:14">
      <c r="A50" s="36" t="s">
        <v>400</v>
      </c>
      <c r="B50" s="4" t="s">
        <v>615</v>
      </c>
      <c r="C50" s="4" t="s">
        <v>410</v>
      </c>
      <c r="D50" s="284">
        <v>19.559966393614786</v>
      </c>
      <c r="E50" s="15">
        <f t="shared" si="0"/>
        <v>19.559966393614786</v>
      </c>
      <c r="F50" s="4">
        <v>0.23</v>
      </c>
      <c r="G50" s="4">
        <v>45</v>
      </c>
      <c r="H50" s="4">
        <v>180</v>
      </c>
      <c r="I50" s="4">
        <v>7920</v>
      </c>
      <c r="J50" s="37">
        <v>829805754877</v>
      </c>
    </row>
    <row r="51" spans="1:14">
      <c r="A51" s="36" t="s">
        <v>401</v>
      </c>
      <c r="B51" s="4" t="s">
        <v>616</v>
      </c>
      <c r="C51" s="4" t="s">
        <v>410</v>
      </c>
      <c r="D51" s="284">
        <v>12.675324978412563</v>
      </c>
      <c r="E51" s="15">
        <f t="shared" si="0"/>
        <v>12.675324978412563</v>
      </c>
      <c r="F51" s="4">
        <v>0.41</v>
      </c>
      <c r="G51" s="4">
        <v>60</v>
      </c>
      <c r="H51" s="4">
        <v>120</v>
      </c>
      <c r="I51" s="4">
        <v>5280</v>
      </c>
      <c r="J51" s="37">
        <v>829805754914</v>
      </c>
    </row>
    <row r="52" spans="1:14">
      <c r="A52" s="36" t="s">
        <v>402</v>
      </c>
      <c r="B52" s="4" t="s">
        <v>617</v>
      </c>
      <c r="C52" s="4" t="s">
        <v>410</v>
      </c>
      <c r="D52" s="284">
        <v>17.867978249200679</v>
      </c>
      <c r="E52" s="15">
        <f t="shared" si="0"/>
        <v>17.867978249200679</v>
      </c>
      <c r="F52" s="4">
        <v>0.6</v>
      </c>
      <c r="G52" s="4">
        <v>35</v>
      </c>
      <c r="H52" s="4">
        <v>70</v>
      </c>
      <c r="I52" s="4">
        <v>3080</v>
      </c>
      <c r="J52" s="37">
        <v>829805754952</v>
      </c>
    </row>
    <row r="53" spans="1:14">
      <c r="A53" s="36" t="s">
        <v>403</v>
      </c>
      <c r="B53" s="4" t="s">
        <v>618</v>
      </c>
      <c r="C53" s="4" t="s">
        <v>410</v>
      </c>
      <c r="D53" s="284">
        <v>31.564330556138994</v>
      </c>
      <c r="E53" s="15">
        <f t="shared" si="0"/>
        <v>31.564330556138994</v>
      </c>
      <c r="F53" s="4">
        <v>0.9</v>
      </c>
      <c r="G53" s="4">
        <v>20</v>
      </c>
      <c r="H53" s="4">
        <v>40</v>
      </c>
      <c r="I53" s="4">
        <v>1760</v>
      </c>
      <c r="J53" s="37">
        <v>829805755010</v>
      </c>
    </row>
    <row r="54" spans="1:14">
      <c r="A54" s="36" t="s">
        <v>404</v>
      </c>
      <c r="B54" s="4" t="s">
        <v>619</v>
      </c>
      <c r="C54" s="4" t="s">
        <v>410</v>
      </c>
      <c r="D54" s="284">
        <v>51.211813577913126</v>
      </c>
      <c r="E54" s="15">
        <f t="shared" si="0"/>
        <v>51.211813577913126</v>
      </c>
      <c r="F54" s="4">
        <v>1.31</v>
      </c>
      <c r="G54" s="4">
        <v>14</v>
      </c>
      <c r="H54" s="4">
        <v>28</v>
      </c>
      <c r="I54" s="4">
        <v>1232</v>
      </c>
      <c r="J54" s="37">
        <v>829805755119</v>
      </c>
    </row>
    <row r="55" spans="1:14">
      <c r="A55" s="36" t="s">
        <v>405</v>
      </c>
      <c r="B55" s="4" t="s">
        <v>620</v>
      </c>
      <c r="C55" s="4" t="s">
        <v>410</v>
      </c>
      <c r="D55" s="284">
        <v>63.712105300006989</v>
      </c>
      <c r="E55" s="15">
        <f t="shared" si="0"/>
        <v>63.712105300006989</v>
      </c>
      <c r="F55" s="4">
        <v>1.73</v>
      </c>
      <c r="G55" s="4">
        <v>12</v>
      </c>
      <c r="H55" s="4">
        <v>24</v>
      </c>
      <c r="I55" s="4">
        <v>1056</v>
      </c>
      <c r="J55" s="37">
        <v>829805755225</v>
      </c>
    </row>
    <row r="56" spans="1:14">
      <c r="A56" s="36" t="s">
        <v>406</v>
      </c>
      <c r="B56" s="4" t="s">
        <v>621</v>
      </c>
      <c r="C56" s="4" t="s">
        <v>410</v>
      </c>
      <c r="D56" s="284">
        <v>108.1997246143434</v>
      </c>
      <c r="E56" s="15">
        <f t="shared" si="0"/>
        <v>108.1997246143434</v>
      </c>
      <c r="F56" s="4">
        <v>2.52</v>
      </c>
      <c r="G56" s="4">
        <v>8</v>
      </c>
      <c r="H56" s="4">
        <v>16</v>
      </c>
      <c r="I56" s="4">
        <v>704</v>
      </c>
      <c r="J56" s="37">
        <v>829805755348</v>
      </c>
    </row>
    <row r="57" spans="1:14">
      <c r="A57" s="36" t="s">
        <v>407</v>
      </c>
      <c r="B57" s="4" t="s">
        <v>622</v>
      </c>
      <c r="C57" s="4" t="s">
        <v>410</v>
      </c>
      <c r="D57" s="284">
        <v>222.61312982800064</v>
      </c>
      <c r="E57" s="15">
        <f t="shared" si="0"/>
        <v>222.61312982800064</v>
      </c>
      <c r="F57" s="4">
        <v>4.9000000000000004</v>
      </c>
      <c r="G57" s="4" t="s">
        <v>380</v>
      </c>
      <c r="H57" s="4">
        <v>8</v>
      </c>
      <c r="I57" s="4">
        <v>350</v>
      </c>
      <c r="J57" s="37">
        <v>829805755447</v>
      </c>
      <c r="N57" s="138"/>
    </row>
    <row r="58" spans="1:14">
      <c r="A58" s="36" t="s">
        <v>408</v>
      </c>
      <c r="B58" s="4" t="s">
        <v>623</v>
      </c>
      <c r="C58" s="4" t="s">
        <v>410</v>
      </c>
      <c r="D58" s="284">
        <v>334.13848631239938</v>
      </c>
      <c r="E58" s="15">
        <f t="shared" si="0"/>
        <v>334.13848631239938</v>
      </c>
      <c r="F58" s="4">
        <v>7.13</v>
      </c>
      <c r="G58" s="4" t="s">
        <v>380</v>
      </c>
      <c r="H58" s="4">
        <v>6</v>
      </c>
      <c r="I58" s="4">
        <v>264</v>
      </c>
      <c r="J58" s="37">
        <v>829805755607</v>
      </c>
    </row>
    <row r="59" spans="1:14">
      <c r="A59" s="36" t="s">
        <v>409</v>
      </c>
      <c r="B59" s="80" t="s">
        <v>624</v>
      </c>
      <c r="C59" s="80" t="s">
        <v>410</v>
      </c>
      <c r="D59" s="302">
        <v>784.48446871572253</v>
      </c>
      <c r="E59" s="6">
        <f t="shared" si="0"/>
        <v>784.48446871572253</v>
      </c>
      <c r="F59" s="4">
        <v>11.32</v>
      </c>
      <c r="G59" s="4" t="s">
        <v>380</v>
      </c>
      <c r="H59" s="80">
        <v>2</v>
      </c>
      <c r="I59" s="80">
        <v>88</v>
      </c>
      <c r="J59" s="52">
        <v>829805755720</v>
      </c>
    </row>
    <row r="60" spans="1:14" ht="15" thickBot="1">
      <c r="A60" s="194" t="s">
        <v>2131</v>
      </c>
      <c r="B60" s="39" t="s">
        <v>987</v>
      </c>
      <c r="C60" s="39" t="s">
        <v>410</v>
      </c>
      <c r="D60" s="285">
        <v>2106.1191626409018</v>
      </c>
      <c r="E60" s="300">
        <f t="shared" si="0"/>
        <v>2106.1191626409018</v>
      </c>
      <c r="F60" s="298">
        <v>13.04</v>
      </c>
      <c r="G60" s="39"/>
      <c r="H60" s="39">
        <v>2</v>
      </c>
      <c r="I60" s="39">
        <v>88</v>
      </c>
      <c r="J60" s="42">
        <v>829805765323</v>
      </c>
    </row>
    <row r="61" spans="1:14" ht="15" thickTop="1">
      <c r="A61" s="314" t="s">
        <v>2132</v>
      </c>
      <c r="B61" s="20" t="s">
        <v>2133</v>
      </c>
      <c r="C61" s="20" t="s">
        <v>462</v>
      </c>
      <c r="D61" s="283">
        <v>21.443907675791735</v>
      </c>
      <c r="E61" s="315">
        <f t="shared" si="0"/>
        <v>21.443907675791735</v>
      </c>
      <c r="F61" s="311">
        <v>0.21</v>
      </c>
      <c r="G61" s="298">
        <v>90</v>
      </c>
      <c r="H61" s="298">
        <v>180</v>
      </c>
      <c r="I61" s="298">
        <v>7920</v>
      </c>
      <c r="J61" s="301"/>
    </row>
    <row r="62" spans="1:14">
      <c r="A62" s="36" t="s">
        <v>411</v>
      </c>
      <c r="B62" s="13" t="s">
        <v>1976</v>
      </c>
      <c r="C62" s="13" t="s">
        <v>462</v>
      </c>
      <c r="D62" s="286">
        <v>26.882190949613754</v>
      </c>
      <c r="E62" s="6">
        <f t="shared" si="0"/>
        <v>26.882190949613754</v>
      </c>
      <c r="F62" s="4">
        <v>0.3</v>
      </c>
      <c r="G62" s="4">
        <v>80</v>
      </c>
      <c r="H62" s="4">
        <v>160</v>
      </c>
      <c r="I62" s="4">
        <v>7040</v>
      </c>
      <c r="J62" s="37">
        <v>829805754891</v>
      </c>
    </row>
    <row r="63" spans="1:14">
      <c r="A63" s="36" t="s">
        <v>2134</v>
      </c>
      <c r="B63" s="4" t="s">
        <v>1977</v>
      </c>
      <c r="C63" s="4" t="s">
        <v>462</v>
      </c>
      <c r="D63" s="284">
        <v>31.564330556138994</v>
      </c>
      <c r="E63" s="15">
        <f t="shared" si="0"/>
        <v>31.564330556138994</v>
      </c>
      <c r="F63" s="4">
        <v>0.37</v>
      </c>
      <c r="G63" s="4">
        <v>50</v>
      </c>
      <c r="H63" s="4">
        <v>100</v>
      </c>
      <c r="I63" s="4">
        <v>4400</v>
      </c>
      <c r="J63" s="37">
        <v>829805763572</v>
      </c>
    </row>
    <row r="64" spans="1:14">
      <c r="A64" s="36" t="s">
        <v>412</v>
      </c>
      <c r="B64" s="4" t="s">
        <v>1978</v>
      </c>
      <c r="C64" s="4" t="s">
        <v>462</v>
      </c>
      <c r="D64" s="284">
        <v>28.588765198721084</v>
      </c>
      <c r="E64" s="15">
        <f t="shared" si="0"/>
        <v>28.588765198721084</v>
      </c>
      <c r="F64" s="4">
        <v>0.37</v>
      </c>
      <c r="G64" s="4">
        <v>50</v>
      </c>
      <c r="H64" s="4">
        <v>100</v>
      </c>
      <c r="I64" s="4">
        <v>4400</v>
      </c>
      <c r="J64" s="37">
        <v>829805762797</v>
      </c>
    </row>
    <row r="65" spans="1:14">
      <c r="A65" s="36" t="s">
        <v>413</v>
      </c>
      <c r="B65" s="4" t="s">
        <v>1979</v>
      </c>
      <c r="C65" s="4" t="s">
        <v>462</v>
      </c>
      <c r="D65" s="284">
        <v>31.564330556138994</v>
      </c>
      <c r="E65" s="15">
        <f t="shared" si="0"/>
        <v>31.564330556138994</v>
      </c>
      <c r="F65" s="4">
        <v>0.44</v>
      </c>
      <c r="G65" s="4">
        <v>40</v>
      </c>
      <c r="H65" s="4">
        <v>80</v>
      </c>
      <c r="I65" s="4">
        <v>3520</v>
      </c>
      <c r="J65" s="37">
        <v>829805762834</v>
      </c>
    </row>
    <row r="66" spans="1:14">
      <c r="A66" s="36" t="s">
        <v>2135</v>
      </c>
      <c r="B66" s="4" t="s">
        <v>2136</v>
      </c>
      <c r="C66" s="4" t="s">
        <v>462</v>
      </c>
      <c r="D66" s="284">
        <v>24.892646269457863</v>
      </c>
      <c r="E66" s="15">
        <f t="shared" si="0"/>
        <v>24.892646269457863</v>
      </c>
      <c r="F66" s="4">
        <v>0.44</v>
      </c>
      <c r="G66" s="4">
        <v>40</v>
      </c>
      <c r="H66" s="4">
        <v>80</v>
      </c>
      <c r="I66" s="4">
        <v>3520</v>
      </c>
      <c r="J66" s="37"/>
    </row>
    <row r="67" spans="1:14">
      <c r="A67" s="36" t="s">
        <v>2137</v>
      </c>
      <c r="B67" s="4" t="s">
        <v>2138</v>
      </c>
      <c r="C67" s="4" t="s">
        <v>462</v>
      </c>
      <c r="D67" s="284">
        <v>32.313472893183032</v>
      </c>
      <c r="E67" s="15">
        <f t="shared" si="0"/>
        <v>32.313472893183032</v>
      </c>
      <c r="F67" s="4">
        <v>0.45</v>
      </c>
      <c r="G67" s="4">
        <v>40</v>
      </c>
      <c r="H67" s="4">
        <v>80</v>
      </c>
      <c r="I67" s="4">
        <v>3520</v>
      </c>
      <c r="J67" s="37"/>
    </row>
    <row r="68" spans="1:14">
      <c r="A68" s="36" t="s">
        <v>414</v>
      </c>
      <c r="B68" s="4" t="s">
        <v>1980</v>
      </c>
      <c r="C68" s="4" t="s">
        <v>462</v>
      </c>
      <c r="D68" s="284">
        <v>27.56773787019533</v>
      </c>
      <c r="E68" s="15">
        <f t="shared" si="0"/>
        <v>27.56773787019533</v>
      </c>
      <c r="F68" s="4">
        <v>0.47</v>
      </c>
      <c r="G68" s="4">
        <v>40</v>
      </c>
      <c r="H68" s="4">
        <v>80</v>
      </c>
      <c r="I68" s="4">
        <v>3520</v>
      </c>
      <c r="J68" s="37">
        <v>829805754938</v>
      </c>
    </row>
    <row r="69" spans="1:14">
      <c r="A69" s="36" t="s">
        <v>2139</v>
      </c>
      <c r="B69" s="4" t="s">
        <v>1981</v>
      </c>
      <c r="C69" s="4" t="s">
        <v>462</v>
      </c>
      <c r="D69" s="284">
        <v>37.004947606711937</v>
      </c>
      <c r="E69" s="15">
        <f t="shared" si="0"/>
        <v>37.004947606711937</v>
      </c>
      <c r="F69" s="4">
        <v>0.62</v>
      </c>
      <c r="G69" s="4">
        <v>30</v>
      </c>
      <c r="H69" s="4">
        <v>60</v>
      </c>
      <c r="I69" s="4">
        <v>2640</v>
      </c>
      <c r="J69" s="37">
        <v>829805763602</v>
      </c>
    </row>
    <row r="70" spans="1:14">
      <c r="A70" s="36" t="s">
        <v>2140</v>
      </c>
      <c r="B70" s="4" t="s">
        <v>2141</v>
      </c>
      <c r="C70" s="4" t="s">
        <v>462</v>
      </c>
      <c r="D70" s="284">
        <v>72.812667740203963</v>
      </c>
      <c r="E70" s="15">
        <f t="shared" si="0"/>
        <v>72.812667740203963</v>
      </c>
      <c r="F70" s="4">
        <v>0.34</v>
      </c>
      <c r="G70" s="4">
        <v>30</v>
      </c>
      <c r="H70" s="4">
        <v>60</v>
      </c>
      <c r="I70" s="4">
        <v>2640</v>
      </c>
      <c r="J70" s="37">
        <v>829805764852</v>
      </c>
    </row>
    <row r="71" spans="1:14">
      <c r="A71" s="36" t="s">
        <v>2142</v>
      </c>
      <c r="B71" s="4" t="s">
        <v>2143</v>
      </c>
      <c r="C71" s="4" t="s">
        <v>462</v>
      </c>
      <c r="D71" s="284">
        <v>42.88781535158347</v>
      </c>
      <c r="E71" s="15">
        <f t="shared" si="0"/>
        <v>42.88781535158347</v>
      </c>
      <c r="F71" s="4">
        <v>0.19900000000000001</v>
      </c>
      <c r="G71" s="4">
        <v>40</v>
      </c>
      <c r="H71" s="4">
        <v>80</v>
      </c>
      <c r="I71" s="4">
        <v>3520</v>
      </c>
      <c r="J71" s="37">
        <v>829805762810</v>
      </c>
    </row>
    <row r="72" spans="1:14">
      <c r="A72" s="36" t="s">
        <v>2144</v>
      </c>
      <c r="B72" s="4" t="s">
        <v>1982</v>
      </c>
      <c r="C72" s="4" t="s">
        <v>462</v>
      </c>
      <c r="D72" s="284">
        <v>46.617190599547243</v>
      </c>
      <c r="E72" s="15">
        <f t="shared" si="0"/>
        <v>46.617190599547243</v>
      </c>
      <c r="F72" s="4">
        <v>0.56000000000000005</v>
      </c>
      <c r="G72" s="4">
        <v>40</v>
      </c>
      <c r="H72" s="4">
        <v>80</v>
      </c>
      <c r="I72" s="4">
        <v>3520</v>
      </c>
      <c r="J72" s="37">
        <v>829805763626</v>
      </c>
    </row>
    <row r="73" spans="1:14">
      <c r="A73" s="36" t="s">
        <v>2145</v>
      </c>
      <c r="B73" s="4" t="s">
        <v>1915</v>
      </c>
      <c r="C73" s="4" t="s">
        <v>462</v>
      </c>
      <c r="D73" s="284">
        <v>39.980512964129844</v>
      </c>
      <c r="E73" s="15">
        <f t="shared" si="0"/>
        <v>39.980512964129844</v>
      </c>
      <c r="F73" s="4">
        <v>0.66</v>
      </c>
      <c r="G73" s="4">
        <v>30</v>
      </c>
      <c r="H73" s="4">
        <v>60</v>
      </c>
      <c r="I73" s="4">
        <v>2640</v>
      </c>
      <c r="J73" s="37">
        <v>829805763640</v>
      </c>
    </row>
    <row r="74" spans="1:14">
      <c r="A74" s="36" t="s">
        <v>415</v>
      </c>
      <c r="B74" s="4" t="s">
        <v>1983</v>
      </c>
      <c r="C74" s="4" t="s">
        <v>462</v>
      </c>
      <c r="D74" s="284">
        <v>39.645032556185669</v>
      </c>
      <c r="E74" s="15">
        <f t="shared" si="0"/>
        <v>39.645032556185669</v>
      </c>
      <c r="F74" s="4">
        <v>0.59</v>
      </c>
      <c r="G74" s="4">
        <v>40</v>
      </c>
      <c r="H74" s="4">
        <v>80</v>
      </c>
      <c r="I74" s="4">
        <v>3520</v>
      </c>
      <c r="J74" s="37">
        <v>829805763329</v>
      </c>
    </row>
    <row r="75" spans="1:14">
      <c r="A75" s="36" t="s">
        <v>416</v>
      </c>
      <c r="B75" s="4" t="s">
        <v>1984</v>
      </c>
      <c r="C75" s="4" t="s">
        <v>462</v>
      </c>
      <c r="D75" s="284">
        <v>37.004947606711937</v>
      </c>
      <c r="E75" s="15">
        <f t="shared" si="0"/>
        <v>37.004947606711937</v>
      </c>
      <c r="F75" s="4">
        <v>0.74</v>
      </c>
      <c r="G75" s="4">
        <v>30</v>
      </c>
      <c r="H75" s="4">
        <v>60</v>
      </c>
      <c r="I75" s="4">
        <v>2640</v>
      </c>
      <c r="J75" s="37">
        <v>829805762858</v>
      </c>
    </row>
    <row r="76" spans="1:14">
      <c r="A76" s="36" t="s">
        <v>2146</v>
      </c>
      <c r="B76" s="4" t="s">
        <v>1916</v>
      </c>
      <c r="C76" s="4" t="s">
        <v>462</v>
      </c>
      <c r="D76" s="284">
        <v>39.980512964129844</v>
      </c>
      <c r="E76" s="15">
        <f t="shared" si="0"/>
        <v>39.980512964129844</v>
      </c>
      <c r="F76" s="4">
        <v>0.78</v>
      </c>
      <c r="G76" s="4">
        <v>30</v>
      </c>
      <c r="H76" s="4">
        <v>60</v>
      </c>
      <c r="I76" s="4">
        <v>2640</v>
      </c>
      <c r="J76" s="37">
        <v>829805763336</v>
      </c>
    </row>
    <row r="77" spans="1:14">
      <c r="A77" s="36" t="s">
        <v>417</v>
      </c>
      <c r="B77" s="4" t="s">
        <v>1917</v>
      </c>
      <c r="C77" s="4" t="s">
        <v>462</v>
      </c>
      <c r="D77" s="284">
        <v>35.137926205979134</v>
      </c>
      <c r="E77" s="15">
        <f t="shared" si="0"/>
        <v>35.137926205979134</v>
      </c>
      <c r="F77" s="4">
        <v>0.7</v>
      </c>
      <c r="G77" s="4">
        <v>30</v>
      </c>
      <c r="H77" s="4">
        <v>60</v>
      </c>
      <c r="I77" s="4">
        <v>2640</v>
      </c>
      <c r="J77" s="37">
        <v>829805754976</v>
      </c>
      <c r="N77" s="138"/>
    </row>
    <row r="78" spans="1:14">
      <c r="A78" s="36" t="s">
        <v>418</v>
      </c>
      <c r="B78" s="4" t="s">
        <v>1918</v>
      </c>
      <c r="C78" s="4" t="s">
        <v>462</v>
      </c>
      <c r="D78" s="284">
        <v>35.137926205979134</v>
      </c>
      <c r="E78" s="15">
        <f t="shared" si="0"/>
        <v>35.137926205979134</v>
      </c>
      <c r="F78" s="4">
        <v>0.82</v>
      </c>
      <c r="G78" s="4">
        <v>24</v>
      </c>
      <c r="H78" s="4">
        <v>48</v>
      </c>
      <c r="I78" s="4">
        <v>2112</v>
      </c>
      <c r="J78" s="37">
        <v>829805754990</v>
      </c>
      <c r="N78" s="138"/>
    </row>
    <row r="79" spans="1:14">
      <c r="A79" s="36" t="s">
        <v>2147</v>
      </c>
      <c r="B79" s="4" t="s">
        <v>2148</v>
      </c>
      <c r="C79" s="4" t="s">
        <v>462</v>
      </c>
      <c r="D79" s="284">
        <v>27.710681696188939</v>
      </c>
      <c r="E79" s="15">
        <f t="shared" si="0"/>
        <v>27.710681696188939</v>
      </c>
      <c r="F79" s="4">
        <v>0.82</v>
      </c>
      <c r="G79" s="4">
        <v>20</v>
      </c>
      <c r="H79" s="4">
        <v>40</v>
      </c>
      <c r="I79" s="4">
        <v>1760</v>
      </c>
      <c r="J79" s="37"/>
    </row>
    <row r="80" spans="1:14">
      <c r="A80" s="36" t="s">
        <v>2149</v>
      </c>
      <c r="B80" s="4" t="s">
        <v>1897</v>
      </c>
      <c r="C80" s="4" t="s">
        <v>462</v>
      </c>
      <c r="D80" s="284">
        <v>121.14868491680085</v>
      </c>
      <c r="E80" s="15">
        <f t="shared" si="0"/>
        <v>121.14868491680085</v>
      </c>
      <c r="F80" s="4">
        <v>1.06</v>
      </c>
      <c r="G80" s="4">
        <v>15</v>
      </c>
      <c r="H80" s="4">
        <v>30</v>
      </c>
      <c r="I80" s="4">
        <v>1320</v>
      </c>
      <c r="J80" s="37"/>
    </row>
    <row r="81" spans="1:10">
      <c r="A81" s="36" t="s">
        <v>2150</v>
      </c>
      <c r="B81" s="4" t="s">
        <v>2151</v>
      </c>
      <c r="C81" s="4" t="s">
        <v>462</v>
      </c>
      <c r="D81" s="284">
        <v>148.37627482555015</v>
      </c>
      <c r="E81" s="15">
        <f t="shared" si="0"/>
        <v>148.37627482555015</v>
      </c>
      <c r="F81" s="4">
        <v>1.29</v>
      </c>
      <c r="G81" s="4">
        <v>12</v>
      </c>
      <c r="H81" s="4">
        <v>24</v>
      </c>
      <c r="I81" s="4">
        <v>1056</v>
      </c>
      <c r="J81" s="37"/>
    </row>
    <row r="82" spans="1:10">
      <c r="A82" s="36" t="s">
        <v>2152</v>
      </c>
      <c r="B82" s="4" t="s">
        <v>2153</v>
      </c>
      <c r="C82" s="4" t="s">
        <v>462</v>
      </c>
      <c r="D82" s="284">
        <v>71.336553945249577</v>
      </c>
      <c r="E82" s="15">
        <f t="shared" si="0"/>
        <v>71.336553945249577</v>
      </c>
      <c r="F82" s="4">
        <v>0.63</v>
      </c>
      <c r="G82" s="4">
        <v>20</v>
      </c>
      <c r="H82" s="4">
        <v>40</v>
      </c>
      <c r="I82" s="4">
        <v>1760</v>
      </c>
      <c r="J82" s="37"/>
    </row>
    <row r="83" spans="1:10">
      <c r="A83" s="36" t="s">
        <v>2154</v>
      </c>
      <c r="B83" s="4" t="s">
        <v>1985</v>
      </c>
      <c r="C83" s="4" t="s">
        <v>462</v>
      </c>
      <c r="D83" s="284">
        <v>71.034329856005982</v>
      </c>
      <c r="E83" s="15">
        <f t="shared" si="0"/>
        <v>71.034329856005982</v>
      </c>
      <c r="F83" s="4">
        <v>0.87</v>
      </c>
      <c r="G83" s="4">
        <v>20</v>
      </c>
      <c r="H83" s="4">
        <v>40</v>
      </c>
      <c r="I83" s="4">
        <v>1760</v>
      </c>
      <c r="J83" s="37">
        <v>829805763688</v>
      </c>
    </row>
    <row r="84" spans="1:10">
      <c r="A84" s="36" t="s">
        <v>2155</v>
      </c>
      <c r="B84" s="4" t="s">
        <v>2156</v>
      </c>
      <c r="C84" s="4" t="s">
        <v>462</v>
      </c>
      <c r="D84" s="284">
        <v>56.025228126677391</v>
      </c>
      <c r="E84" s="15">
        <f t="shared" si="0"/>
        <v>56.025228126677391</v>
      </c>
      <c r="F84" s="4">
        <v>0.92</v>
      </c>
      <c r="G84" s="4">
        <v>20</v>
      </c>
      <c r="H84" s="4">
        <v>40</v>
      </c>
      <c r="I84" s="4">
        <v>1760</v>
      </c>
      <c r="J84" s="37">
        <v>829805763701</v>
      </c>
    </row>
    <row r="85" spans="1:10">
      <c r="A85" s="36" t="s">
        <v>2157</v>
      </c>
      <c r="B85" s="4" t="s">
        <v>2158</v>
      </c>
      <c r="C85" s="4" t="s">
        <v>462</v>
      </c>
      <c r="D85" s="284">
        <v>73.20182501341921</v>
      </c>
      <c r="E85" s="15">
        <f t="shared" si="0"/>
        <v>73.20182501341921</v>
      </c>
      <c r="F85" s="4">
        <v>0.78</v>
      </c>
      <c r="G85" s="4">
        <v>20</v>
      </c>
      <c r="H85" s="4">
        <v>40</v>
      </c>
      <c r="I85" s="4">
        <v>1760</v>
      </c>
      <c r="J85" s="37"/>
    </row>
    <row r="86" spans="1:10">
      <c r="A86" s="36" t="s">
        <v>2159</v>
      </c>
      <c r="B86" s="4" t="s">
        <v>1986</v>
      </c>
      <c r="C86" s="4" t="s">
        <v>462</v>
      </c>
      <c r="D86" s="284">
        <v>72.813834628579428</v>
      </c>
      <c r="E86" s="15">
        <f t="shared" si="0"/>
        <v>72.813834628579428</v>
      </c>
      <c r="F86" s="4">
        <v>0.86</v>
      </c>
      <c r="G86" s="4">
        <v>20</v>
      </c>
      <c r="H86" s="4">
        <v>40</v>
      </c>
      <c r="I86" s="4">
        <v>1760</v>
      </c>
      <c r="J86" s="37">
        <v>829805763725</v>
      </c>
    </row>
    <row r="87" spans="1:10">
      <c r="A87" s="36" t="s">
        <v>2160</v>
      </c>
      <c r="B87" s="4" t="s">
        <v>1987</v>
      </c>
      <c r="C87" s="4" t="s">
        <v>462</v>
      </c>
      <c r="D87" s="284">
        <v>67.883731242269349</v>
      </c>
      <c r="E87" s="15">
        <f t="shared" si="0"/>
        <v>67.883731242269349</v>
      </c>
      <c r="F87" s="4">
        <v>0.91</v>
      </c>
      <c r="G87" s="4">
        <v>20</v>
      </c>
      <c r="H87" s="4">
        <v>40</v>
      </c>
      <c r="I87" s="4">
        <v>1760</v>
      </c>
      <c r="J87" s="52">
        <v>829805763343</v>
      </c>
    </row>
    <row r="88" spans="1:10">
      <c r="A88" s="36" t="s">
        <v>419</v>
      </c>
      <c r="B88" s="4" t="s">
        <v>1988</v>
      </c>
      <c r="C88" s="4" t="s">
        <v>462</v>
      </c>
      <c r="D88" s="284">
        <v>66.177156993162015</v>
      </c>
      <c r="E88" s="15">
        <f t="shared" si="0"/>
        <v>66.177156993162015</v>
      </c>
      <c r="F88" s="4">
        <v>1.04</v>
      </c>
      <c r="G88" s="4">
        <v>20</v>
      </c>
      <c r="H88" s="4">
        <v>40</v>
      </c>
      <c r="I88" s="4">
        <v>1760</v>
      </c>
      <c r="J88" s="37">
        <v>829805763374</v>
      </c>
    </row>
    <row r="89" spans="1:10">
      <c r="A89" s="36" t="s">
        <v>420</v>
      </c>
      <c r="B89" s="4" t="s">
        <v>1919</v>
      </c>
      <c r="C89" s="4" t="s">
        <v>462</v>
      </c>
      <c r="D89" s="284">
        <v>67.796214614109999</v>
      </c>
      <c r="E89" s="15">
        <f t="shared" si="0"/>
        <v>67.796214614109999</v>
      </c>
      <c r="F89" s="4">
        <v>0.76</v>
      </c>
      <c r="G89" s="4">
        <v>20</v>
      </c>
      <c r="H89" s="4">
        <v>40</v>
      </c>
      <c r="I89" s="4">
        <v>1760</v>
      </c>
      <c r="J89" s="37">
        <v>829805762995</v>
      </c>
    </row>
    <row r="90" spans="1:10">
      <c r="A90" s="36" t="s">
        <v>421</v>
      </c>
      <c r="B90" s="4" t="s">
        <v>1920</v>
      </c>
      <c r="C90" s="4" t="s">
        <v>462</v>
      </c>
      <c r="D90" s="284">
        <v>63.974655184485044</v>
      </c>
      <c r="E90" s="15">
        <f t="shared" si="0"/>
        <v>63.974655184485044</v>
      </c>
      <c r="F90" s="4">
        <v>0.87</v>
      </c>
      <c r="G90" s="4">
        <v>20</v>
      </c>
      <c r="H90" s="4">
        <v>40</v>
      </c>
      <c r="I90" s="4">
        <v>1760</v>
      </c>
      <c r="J90" s="37">
        <v>829805763350</v>
      </c>
    </row>
    <row r="91" spans="1:10">
      <c r="A91" s="36" t="s">
        <v>422</v>
      </c>
      <c r="B91" s="4" t="s">
        <v>1921</v>
      </c>
      <c r="C91" s="4" t="s">
        <v>462</v>
      </c>
      <c r="D91" s="284">
        <v>63.974655184485044</v>
      </c>
      <c r="E91" s="15">
        <f t="shared" si="0"/>
        <v>63.974655184485044</v>
      </c>
      <c r="F91" s="4">
        <v>1.1100000000000001</v>
      </c>
      <c r="G91" s="4">
        <v>20</v>
      </c>
      <c r="H91" s="4">
        <v>40</v>
      </c>
      <c r="I91" s="4">
        <v>1760</v>
      </c>
      <c r="J91" s="37">
        <v>829805755034</v>
      </c>
    </row>
    <row r="92" spans="1:10">
      <c r="A92" s="36" t="s">
        <v>2161</v>
      </c>
      <c r="B92" s="4" t="s">
        <v>1922</v>
      </c>
      <c r="C92" s="4" t="s">
        <v>462</v>
      </c>
      <c r="D92" s="284">
        <v>68.572195383789577</v>
      </c>
      <c r="E92" s="15">
        <f t="shared" si="0"/>
        <v>68.572195383789577</v>
      </c>
      <c r="F92" s="4">
        <v>1.1200000000000001</v>
      </c>
      <c r="G92" s="4">
        <v>15</v>
      </c>
      <c r="H92" s="4">
        <v>30</v>
      </c>
      <c r="I92" s="4">
        <v>1320</v>
      </c>
      <c r="J92" s="37"/>
    </row>
    <row r="93" spans="1:10">
      <c r="A93" s="36" t="s">
        <v>423</v>
      </c>
      <c r="B93" s="4" t="s">
        <v>1924</v>
      </c>
      <c r="C93" s="4" t="s">
        <v>462</v>
      </c>
      <c r="D93" s="284">
        <v>63.712105300006989</v>
      </c>
      <c r="E93" s="15">
        <f t="shared" si="0"/>
        <v>63.712105300006989</v>
      </c>
      <c r="F93" s="4">
        <v>0.98</v>
      </c>
      <c r="G93" s="4">
        <v>20</v>
      </c>
      <c r="H93" s="4">
        <v>40</v>
      </c>
      <c r="I93" s="4">
        <v>1760</v>
      </c>
      <c r="J93" s="37">
        <v>829805755058</v>
      </c>
    </row>
    <row r="94" spans="1:10">
      <c r="A94" s="36" t="s">
        <v>424</v>
      </c>
      <c r="B94" s="4" t="s">
        <v>1925</v>
      </c>
      <c r="C94" s="4" t="s">
        <v>462</v>
      </c>
      <c r="D94" s="284">
        <v>55.80643655627901</v>
      </c>
      <c r="E94" s="15">
        <f t="shared" si="0"/>
        <v>55.80643655627901</v>
      </c>
      <c r="F94" s="4">
        <v>1.07</v>
      </c>
      <c r="G94" s="4">
        <v>20</v>
      </c>
      <c r="H94" s="4">
        <v>40</v>
      </c>
      <c r="I94" s="4">
        <v>1760</v>
      </c>
      <c r="J94" s="37">
        <v>829805755072</v>
      </c>
    </row>
    <row r="95" spans="1:10">
      <c r="A95" s="36" t="s">
        <v>425</v>
      </c>
      <c r="B95" s="4" t="s">
        <v>1926</v>
      </c>
      <c r="C95" s="4" t="s">
        <v>462</v>
      </c>
      <c r="D95" s="284">
        <v>55.80643655627901</v>
      </c>
      <c r="E95" s="15">
        <f t="shared" si="0"/>
        <v>55.80643655627901</v>
      </c>
      <c r="F95" s="4">
        <v>1.2</v>
      </c>
      <c r="G95" s="4">
        <v>20</v>
      </c>
      <c r="H95" s="4">
        <v>40</v>
      </c>
      <c r="I95" s="4">
        <v>1760</v>
      </c>
      <c r="J95" s="37">
        <v>829805755096</v>
      </c>
    </row>
    <row r="96" spans="1:10">
      <c r="A96" s="36" t="s">
        <v>2162</v>
      </c>
      <c r="B96" s="4" t="s">
        <v>1927</v>
      </c>
      <c r="C96" s="4" t="s">
        <v>462</v>
      </c>
      <c r="D96" s="284">
        <v>86.392914653784217</v>
      </c>
      <c r="E96" s="15">
        <f t="shared" si="0"/>
        <v>86.392914653784217</v>
      </c>
      <c r="F96" s="4">
        <v>0.622</v>
      </c>
      <c r="G96" s="4">
        <v>12</v>
      </c>
      <c r="H96" s="4">
        <v>24</v>
      </c>
      <c r="I96" s="4">
        <v>1056</v>
      </c>
      <c r="J96" s="37">
        <v>829805764982</v>
      </c>
    </row>
    <row r="97" spans="1:10">
      <c r="A97" s="36" t="s">
        <v>2163</v>
      </c>
      <c r="B97" s="4" t="s">
        <v>1928</v>
      </c>
      <c r="C97" s="4" t="s">
        <v>462</v>
      </c>
      <c r="D97" s="284">
        <v>148.37627482555015</v>
      </c>
      <c r="E97" s="15">
        <f t="shared" si="0"/>
        <v>148.37627482555015</v>
      </c>
      <c r="F97" s="4">
        <v>1.74</v>
      </c>
      <c r="G97" s="4">
        <v>12</v>
      </c>
      <c r="H97" s="4">
        <v>24</v>
      </c>
      <c r="I97" s="4">
        <v>1056</v>
      </c>
      <c r="J97" s="37"/>
    </row>
    <row r="98" spans="1:10">
      <c r="A98" s="36" t="s">
        <v>2164</v>
      </c>
      <c r="B98" s="4" t="s">
        <v>2165</v>
      </c>
      <c r="C98" s="4" t="s">
        <v>462</v>
      </c>
      <c r="D98" s="284">
        <v>112.56038647342993</v>
      </c>
      <c r="E98" s="15">
        <f t="shared" si="0"/>
        <v>112.56038647342993</v>
      </c>
      <c r="F98" s="4">
        <v>0.89239999999999997</v>
      </c>
      <c r="G98" s="4">
        <v>18</v>
      </c>
      <c r="H98" s="4">
        <v>36</v>
      </c>
      <c r="I98" s="4">
        <v>1584</v>
      </c>
      <c r="J98" s="37"/>
    </row>
    <row r="99" spans="1:10">
      <c r="A99" s="36" t="s">
        <v>2166</v>
      </c>
      <c r="B99" s="4" t="s">
        <v>2167</v>
      </c>
      <c r="C99" s="4" t="s">
        <v>462</v>
      </c>
      <c r="D99" s="284">
        <v>112.56038647342993</v>
      </c>
      <c r="E99" s="15">
        <f t="shared" si="0"/>
        <v>112.56038647342993</v>
      </c>
      <c r="F99" s="4">
        <v>0.98719999999999997</v>
      </c>
      <c r="G99" s="4">
        <v>15</v>
      </c>
      <c r="H99" s="4">
        <v>30</v>
      </c>
      <c r="I99" s="4">
        <v>1320</v>
      </c>
      <c r="J99" s="37"/>
    </row>
    <row r="100" spans="1:10">
      <c r="A100" s="36" t="s">
        <v>2168</v>
      </c>
      <c r="B100" s="4" t="s">
        <v>2169</v>
      </c>
      <c r="C100" s="4" t="s">
        <v>462</v>
      </c>
      <c r="D100" s="284">
        <v>89.613526570048307</v>
      </c>
      <c r="E100" s="15">
        <f t="shared" si="0"/>
        <v>89.613526570048307</v>
      </c>
      <c r="F100" s="4">
        <v>0.53200000000000003</v>
      </c>
      <c r="G100" s="4">
        <v>12</v>
      </c>
      <c r="H100" s="4">
        <v>24</v>
      </c>
      <c r="I100" s="4">
        <v>1056</v>
      </c>
      <c r="J100" s="37">
        <v>829805764876</v>
      </c>
    </row>
    <row r="101" spans="1:10">
      <c r="A101" s="36" t="s">
        <v>2170</v>
      </c>
      <c r="B101" s="4" t="s">
        <v>1989</v>
      </c>
      <c r="C101" s="4" t="s">
        <v>462</v>
      </c>
      <c r="D101" s="284">
        <v>128.31396298630071</v>
      </c>
      <c r="E101" s="15">
        <f t="shared" si="0"/>
        <v>128.31396298630071</v>
      </c>
      <c r="F101" s="4">
        <v>1.33</v>
      </c>
      <c r="G101" s="4">
        <v>18</v>
      </c>
      <c r="H101" s="4">
        <v>36</v>
      </c>
      <c r="I101" s="4">
        <v>1584</v>
      </c>
      <c r="J101" s="37"/>
    </row>
    <row r="102" spans="1:10">
      <c r="A102" s="36" t="s">
        <v>2171</v>
      </c>
      <c r="B102" s="4" t="s">
        <v>2172</v>
      </c>
      <c r="C102" s="4" t="s">
        <v>462</v>
      </c>
      <c r="D102" s="284">
        <v>137.69457863660759</v>
      </c>
      <c r="E102" s="15">
        <f t="shared" si="0"/>
        <v>137.69457863660759</v>
      </c>
      <c r="F102" s="4">
        <v>1.04</v>
      </c>
      <c r="G102" s="4">
        <v>18</v>
      </c>
      <c r="H102" s="4">
        <v>36</v>
      </c>
      <c r="I102" s="4">
        <v>1584</v>
      </c>
      <c r="J102" s="37">
        <v>8298057655002</v>
      </c>
    </row>
    <row r="103" spans="1:10">
      <c r="A103" s="36" t="s">
        <v>2173</v>
      </c>
      <c r="B103" s="4" t="s">
        <v>2174</v>
      </c>
      <c r="C103" s="4" t="s">
        <v>462</v>
      </c>
      <c r="D103" s="284">
        <v>97.020933977455698</v>
      </c>
      <c r="E103" s="15">
        <f t="shared" si="0"/>
        <v>97.020933977455698</v>
      </c>
      <c r="F103" s="4">
        <v>1.04</v>
      </c>
      <c r="G103" s="4">
        <v>15</v>
      </c>
      <c r="H103" s="4">
        <v>30</v>
      </c>
      <c r="I103" s="4">
        <v>1320</v>
      </c>
      <c r="J103" s="37"/>
    </row>
    <row r="104" spans="1:10">
      <c r="A104" s="36" t="s">
        <v>426</v>
      </c>
      <c r="B104" s="4" t="s">
        <v>1990</v>
      </c>
      <c r="C104" s="4" t="s">
        <v>462</v>
      </c>
      <c r="D104" s="284">
        <v>138.56799458563793</v>
      </c>
      <c r="E104" s="15">
        <f t="shared" si="0"/>
        <v>138.56799458563793</v>
      </c>
      <c r="F104" s="4">
        <v>1.41</v>
      </c>
      <c r="G104" s="4">
        <v>12</v>
      </c>
      <c r="H104" s="4">
        <v>24</v>
      </c>
      <c r="I104" s="4">
        <v>1056</v>
      </c>
      <c r="J104" s="37">
        <v>829805762872</v>
      </c>
    </row>
    <row r="105" spans="1:10">
      <c r="A105" s="36" t="s">
        <v>427</v>
      </c>
      <c r="B105" s="4" t="s">
        <v>1991</v>
      </c>
      <c r="C105" s="4" t="s">
        <v>462</v>
      </c>
      <c r="D105" s="284">
        <v>80.486125697215797</v>
      </c>
      <c r="E105" s="15">
        <f t="shared" ref="E105:E201" si="1">SUM(D105*BMITF)</f>
        <v>80.486125697215797</v>
      </c>
      <c r="F105" s="4">
        <v>1.41</v>
      </c>
      <c r="G105" s="4">
        <v>12</v>
      </c>
      <c r="H105" s="4">
        <v>24</v>
      </c>
      <c r="I105" s="4">
        <v>1056</v>
      </c>
      <c r="J105" s="37"/>
    </row>
    <row r="106" spans="1:10">
      <c r="A106" s="36" t="s">
        <v>428</v>
      </c>
      <c r="B106" s="4" t="s">
        <v>1929</v>
      </c>
      <c r="C106" s="4" t="s">
        <v>462</v>
      </c>
      <c r="D106" s="284">
        <v>80.486125697215797</v>
      </c>
      <c r="E106" s="15">
        <f t="shared" si="1"/>
        <v>80.486125697215797</v>
      </c>
      <c r="F106" s="4">
        <v>1.32</v>
      </c>
      <c r="G106" s="4">
        <v>18</v>
      </c>
      <c r="H106" s="4">
        <v>36</v>
      </c>
      <c r="I106" s="4">
        <v>1584</v>
      </c>
      <c r="J106" s="37"/>
    </row>
    <row r="107" spans="1:10">
      <c r="A107" s="36" t="s">
        <v>2175</v>
      </c>
      <c r="B107" s="4" t="s">
        <v>2176</v>
      </c>
      <c r="C107" s="4" t="s">
        <v>462</v>
      </c>
      <c r="D107" s="284">
        <v>86.392914653784217</v>
      </c>
      <c r="E107" s="15">
        <f t="shared" si="1"/>
        <v>86.392914653784217</v>
      </c>
      <c r="F107" s="4">
        <v>1.44</v>
      </c>
      <c r="G107" s="4">
        <v>15</v>
      </c>
      <c r="H107" s="4">
        <v>30</v>
      </c>
      <c r="I107" s="4">
        <v>1320</v>
      </c>
      <c r="J107" s="37">
        <v>829805764401</v>
      </c>
    </row>
    <row r="108" spans="1:10">
      <c r="A108" s="36" t="s">
        <v>2177</v>
      </c>
      <c r="B108" s="4" t="s">
        <v>2178</v>
      </c>
      <c r="C108" s="4" t="s">
        <v>462</v>
      </c>
      <c r="D108" s="284">
        <v>58.132045088566827</v>
      </c>
      <c r="E108" s="15">
        <f t="shared" si="1"/>
        <v>58.132045088566827</v>
      </c>
      <c r="F108" s="4">
        <v>1.5</v>
      </c>
      <c r="G108" s="4">
        <v>15</v>
      </c>
      <c r="H108" s="4">
        <v>30</v>
      </c>
      <c r="I108" s="4">
        <v>1320</v>
      </c>
      <c r="J108" s="37">
        <v>829805764715</v>
      </c>
    </row>
    <row r="109" spans="1:10">
      <c r="A109" s="36" t="s">
        <v>2179</v>
      </c>
      <c r="B109" s="4" t="s">
        <v>1932</v>
      </c>
      <c r="C109" s="4" t="s">
        <v>462</v>
      </c>
      <c r="D109" s="284">
        <v>86.392914653784217</v>
      </c>
      <c r="E109" s="15">
        <f t="shared" si="1"/>
        <v>86.392914653784217</v>
      </c>
      <c r="F109" s="4">
        <v>1.55</v>
      </c>
      <c r="G109" s="4">
        <v>12</v>
      </c>
      <c r="H109" s="4">
        <v>24</v>
      </c>
      <c r="I109" s="4">
        <v>1056</v>
      </c>
      <c r="J109" s="37">
        <v>829805764722</v>
      </c>
    </row>
    <row r="110" spans="1:10">
      <c r="A110" s="36" t="s">
        <v>2180</v>
      </c>
      <c r="B110" s="4" t="s">
        <v>1933</v>
      </c>
      <c r="C110" s="4" t="s">
        <v>462</v>
      </c>
      <c r="D110" s="284">
        <v>86.392914653784217</v>
      </c>
      <c r="E110" s="15">
        <f t="shared" si="1"/>
        <v>86.392914653784217</v>
      </c>
      <c r="F110" s="4">
        <v>1.58</v>
      </c>
      <c r="G110" s="4">
        <v>12</v>
      </c>
      <c r="H110" s="4">
        <v>24</v>
      </c>
      <c r="I110" s="4">
        <v>1056</v>
      </c>
      <c r="J110" s="37">
        <v>829805764739</v>
      </c>
    </row>
    <row r="111" spans="1:10">
      <c r="A111" s="36" t="s">
        <v>2181</v>
      </c>
      <c r="B111" s="4" t="s">
        <v>2182</v>
      </c>
      <c r="C111" s="4" t="s">
        <v>462</v>
      </c>
      <c r="D111" s="284">
        <v>86.392914653784217</v>
      </c>
      <c r="E111" s="15">
        <f t="shared" si="1"/>
        <v>86.392914653784217</v>
      </c>
      <c r="F111" s="4">
        <v>1.383</v>
      </c>
      <c r="G111" s="4">
        <v>12</v>
      </c>
      <c r="H111" s="4">
        <v>24</v>
      </c>
      <c r="I111" s="4">
        <v>1056</v>
      </c>
      <c r="J111" s="37">
        <v>829805765026</v>
      </c>
    </row>
    <row r="112" spans="1:10">
      <c r="A112" s="36" t="s">
        <v>429</v>
      </c>
      <c r="B112" s="4" t="s">
        <v>1935</v>
      </c>
      <c r="C112" s="4" t="s">
        <v>462</v>
      </c>
      <c r="D112" s="284">
        <v>86.933183971621261</v>
      </c>
      <c r="E112" s="15">
        <f t="shared" si="1"/>
        <v>86.933183971621261</v>
      </c>
      <c r="F112" s="4">
        <v>1.08</v>
      </c>
      <c r="G112" s="4">
        <v>16</v>
      </c>
      <c r="H112" s="4">
        <v>32</v>
      </c>
      <c r="I112" s="4">
        <v>1056</v>
      </c>
      <c r="J112" s="37">
        <v>829805763084</v>
      </c>
    </row>
    <row r="113" spans="1:10">
      <c r="A113" s="36" t="s">
        <v>430</v>
      </c>
      <c r="B113" s="4" t="s">
        <v>1936</v>
      </c>
      <c r="C113" s="4" t="s">
        <v>462</v>
      </c>
      <c r="D113" s="284">
        <v>74.520408877686762</v>
      </c>
      <c r="E113" s="15">
        <f t="shared" si="1"/>
        <v>74.520408877686762</v>
      </c>
      <c r="F113" s="4">
        <v>1.3</v>
      </c>
      <c r="G113" s="4">
        <v>12</v>
      </c>
      <c r="H113" s="4">
        <v>24</v>
      </c>
      <c r="I113" s="4">
        <v>1056</v>
      </c>
      <c r="J113" s="37">
        <v>829805755133</v>
      </c>
    </row>
    <row r="114" spans="1:10">
      <c r="A114" s="36" t="s">
        <v>431</v>
      </c>
      <c r="B114" s="4" t="s">
        <v>1992</v>
      </c>
      <c r="C114" s="4" t="s">
        <v>462</v>
      </c>
      <c r="D114" s="284">
        <v>117.56400382739385</v>
      </c>
      <c r="E114" s="15">
        <f t="shared" si="1"/>
        <v>117.56400382739385</v>
      </c>
      <c r="F114" s="4">
        <v>1.52</v>
      </c>
      <c r="G114" s="4">
        <v>12</v>
      </c>
      <c r="H114" s="4">
        <v>24</v>
      </c>
      <c r="I114" s="4">
        <v>1056</v>
      </c>
      <c r="J114" s="37">
        <v>829805763367</v>
      </c>
    </row>
    <row r="115" spans="1:10">
      <c r="A115" s="36" t="s">
        <v>2183</v>
      </c>
      <c r="B115" s="4" t="s">
        <v>2184</v>
      </c>
      <c r="C115" s="4" t="s">
        <v>462</v>
      </c>
      <c r="D115" s="284">
        <v>116.81427804616209</v>
      </c>
      <c r="E115" s="15">
        <f t="shared" si="1"/>
        <v>116.81427804616209</v>
      </c>
      <c r="F115" s="4">
        <v>1.651</v>
      </c>
      <c r="G115" s="4">
        <v>12</v>
      </c>
      <c r="H115" s="4">
        <v>24</v>
      </c>
      <c r="I115" s="4">
        <v>1056</v>
      </c>
      <c r="J115" s="37">
        <v>829805765040</v>
      </c>
    </row>
    <row r="116" spans="1:10">
      <c r="A116" s="36" t="s">
        <v>432</v>
      </c>
      <c r="B116" s="4" t="s">
        <v>1938</v>
      </c>
      <c r="C116" s="4" t="s">
        <v>462</v>
      </c>
      <c r="D116" s="284">
        <v>74.520408877686762</v>
      </c>
      <c r="E116" s="15">
        <f t="shared" si="1"/>
        <v>74.520408877686762</v>
      </c>
      <c r="F116" s="4">
        <v>1.19</v>
      </c>
      <c r="G116" s="4">
        <v>18</v>
      </c>
      <c r="H116" s="4">
        <v>36</v>
      </c>
      <c r="I116" s="4">
        <v>1584</v>
      </c>
      <c r="J116" s="37">
        <v>829805755140</v>
      </c>
    </row>
    <row r="117" spans="1:10">
      <c r="A117" s="36" t="s">
        <v>433</v>
      </c>
      <c r="B117" s="4" t="s">
        <v>1939</v>
      </c>
      <c r="C117" s="4" t="s">
        <v>462</v>
      </c>
      <c r="D117" s="284">
        <v>70.611332819902429</v>
      </c>
      <c r="E117" s="15">
        <f t="shared" si="1"/>
        <v>70.611332819902429</v>
      </c>
      <c r="F117" s="4">
        <v>1.3</v>
      </c>
      <c r="G117" s="4">
        <v>15</v>
      </c>
      <c r="H117" s="4">
        <v>30</v>
      </c>
      <c r="I117" s="4">
        <v>1320</v>
      </c>
      <c r="J117" s="37">
        <v>829805755164</v>
      </c>
    </row>
    <row r="118" spans="1:10">
      <c r="A118" s="36" t="s">
        <v>434</v>
      </c>
      <c r="B118" s="4" t="s">
        <v>1940</v>
      </c>
      <c r="C118" s="4" t="s">
        <v>462</v>
      </c>
      <c r="D118" s="284">
        <v>70.611332819902429</v>
      </c>
      <c r="E118" s="15">
        <f t="shared" si="1"/>
        <v>70.611332819902429</v>
      </c>
      <c r="F118" s="4">
        <v>1.45</v>
      </c>
      <c r="G118" s="4">
        <v>15</v>
      </c>
      <c r="H118" s="4">
        <v>30</v>
      </c>
      <c r="I118" s="4">
        <v>1320</v>
      </c>
      <c r="J118" s="37">
        <v>829805755188</v>
      </c>
    </row>
    <row r="119" spans="1:10">
      <c r="A119" s="36" t="s">
        <v>435</v>
      </c>
      <c r="B119" s="4" t="s">
        <v>1941</v>
      </c>
      <c r="C119" s="4" t="s">
        <v>462</v>
      </c>
      <c r="D119" s="284">
        <v>86.933183971621261</v>
      </c>
      <c r="E119" s="15">
        <f t="shared" si="1"/>
        <v>86.933183971621261</v>
      </c>
      <c r="F119" s="4">
        <v>1.05</v>
      </c>
      <c r="G119" s="4">
        <v>12</v>
      </c>
      <c r="H119" s="4">
        <v>24</v>
      </c>
      <c r="I119" s="4">
        <v>1056</v>
      </c>
      <c r="J119" s="37">
        <v>829805755201</v>
      </c>
    </row>
    <row r="120" spans="1:10">
      <c r="A120" s="36" t="s">
        <v>2185</v>
      </c>
      <c r="B120" s="4" t="s">
        <v>1942</v>
      </c>
      <c r="C120" s="4" t="s">
        <v>462</v>
      </c>
      <c r="D120" s="284">
        <v>134.8899624261943</v>
      </c>
      <c r="E120" s="15">
        <f t="shared" si="1"/>
        <v>134.8899624261943</v>
      </c>
      <c r="F120" s="4">
        <v>1.86</v>
      </c>
      <c r="G120" s="4">
        <v>8</v>
      </c>
      <c r="H120" s="4">
        <v>16</v>
      </c>
      <c r="I120" s="4">
        <v>704</v>
      </c>
      <c r="J120" s="37">
        <v>829805764753</v>
      </c>
    </row>
    <row r="121" spans="1:10">
      <c r="A121" s="36" t="s">
        <v>2186</v>
      </c>
      <c r="B121" s="4" t="s">
        <v>2187</v>
      </c>
      <c r="C121" s="4" t="s">
        <v>462</v>
      </c>
      <c r="D121" s="284">
        <v>134.8899624261943</v>
      </c>
      <c r="E121" s="15">
        <f t="shared" si="1"/>
        <v>134.8899624261943</v>
      </c>
      <c r="F121" s="4">
        <v>1.9119999999999999</v>
      </c>
      <c r="G121" s="4">
        <v>10</v>
      </c>
      <c r="H121" s="4">
        <v>20</v>
      </c>
      <c r="I121" s="4">
        <v>880</v>
      </c>
      <c r="J121" s="37">
        <v>829805764760</v>
      </c>
    </row>
    <row r="122" spans="1:10">
      <c r="A122" s="36" t="s">
        <v>2188</v>
      </c>
      <c r="B122" s="4" t="s">
        <v>2189</v>
      </c>
      <c r="C122" s="4" t="s">
        <v>462</v>
      </c>
      <c r="D122" s="284">
        <v>132.2732152442297</v>
      </c>
      <c r="E122" s="15">
        <f t="shared" si="1"/>
        <v>132.2732152442297</v>
      </c>
      <c r="F122" s="4">
        <v>1.9319999999999999</v>
      </c>
      <c r="G122" s="4">
        <v>10</v>
      </c>
      <c r="H122" s="4">
        <v>20</v>
      </c>
      <c r="I122" s="4">
        <v>880</v>
      </c>
      <c r="J122" s="37">
        <v>829805764890</v>
      </c>
    </row>
    <row r="123" spans="1:10">
      <c r="A123" s="36" t="s">
        <v>2190</v>
      </c>
      <c r="B123" s="4" t="s">
        <v>2191</v>
      </c>
      <c r="C123" s="4" t="s">
        <v>462</v>
      </c>
      <c r="D123" s="284">
        <v>134.8899624261943</v>
      </c>
      <c r="E123" s="15">
        <f t="shared" si="1"/>
        <v>134.8899624261943</v>
      </c>
      <c r="F123" s="4">
        <v>1.64</v>
      </c>
      <c r="G123" s="4">
        <v>10</v>
      </c>
      <c r="H123" s="4">
        <v>20</v>
      </c>
      <c r="I123" s="4">
        <v>880</v>
      </c>
      <c r="J123" s="37">
        <v>829805764777</v>
      </c>
    </row>
    <row r="124" spans="1:10">
      <c r="A124" s="36" t="s">
        <v>2192</v>
      </c>
      <c r="B124" s="4" t="s">
        <v>2193</v>
      </c>
      <c r="C124" s="4" t="s">
        <v>462</v>
      </c>
      <c r="D124" s="284">
        <v>134.8899624261943</v>
      </c>
      <c r="E124" s="15">
        <f t="shared" si="1"/>
        <v>134.8899624261943</v>
      </c>
      <c r="F124" s="4">
        <v>1.806</v>
      </c>
      <c r="G124" s="4">
        <v>10</v>
      </c>
      <c r="H124" s="4">
        <v>20</v>
      </c>
      <c r="I124" s="4">
        <v>880</v>
      </c>
      <c r="J124" s="37">
        <v>829805765354</v>
      </c>
    </row>
    <row r="125" spans="1:10">
      <c r="A125" s="36" t="s">
        <v>2194</v>
      </c>
      <c r="B125" s="4" t="s">
        <v>1801</v>
      </c>
      <c r="C125" s="4" t="s">
        <v>462</v>
      </c>
      <c r="D125" s="284">
        <v>134.8899624261943</v>
      </c>
      <c r="E125" s="15">
        <f t="shared" si="1"/>
        <v>134.8899624261943</v>
      </c>
      <c r="F125" s="4">
        <v>1.905</v>
      </c>
      <c r="G125" s="4">
        <v>10</v>
      </c>
      <c r="H125" s="4">
        <v>20</v>
      </c>
      <c r="I125" s="4">
        <v>880</v>
      </c>
      <c r="J125" s="37">
        <v>829805765064</v>
      </c>
    </row>
    <row r="126" spans="1:10">
      <c r="A126" s="36" t="s">
        <v>2195</v>
      </c>
      <c r="B126" s="4" t="s">
        <v>2196</v>
      </c>
      <c r="C126" s="4" t="s">
        <v>462</v>
      </c>
      <c r="D126" s="284">
        <v>190.84809447128285</v>
      </c>
      <c r="E126" s="15">
        <f t="shared" si="1"/>
        <v>190.84809447128285</v>
      </c>
      <c r="F126" s="4">
        <v>1.649</v>
      </c>
      <c r="G126" s="4">
        <v>10</v>
      </c>
      <c r="H126" s="4">
        <v>20</v>
      </c>
      <c r="I126" s="4">
        <v>880</v>
      </c>
      <c r="J126" s="37">
        <v>829805764784</v>
      </c>
    </row>
    <row r="127" spans="1:10">
      <c r="A127" s="36" t="s">
        <v>2197</v>
      </c>
      <c r="B127" s="4" t="s">
        <v>2198</v>
      </c>
      <c r="C127" s="316" t="s">
        <v>462</v>
      </c>
      <c r="D127" s="284">
        <v>147.90660225442835</v>
      </c>
      <c r="E127" s="15">
        <f t="shared" si="1"/>
        <v>147.90660225442835</v>
      </c>
      <c r="F127" s="4">
        <v>1.0780000000000001</v>
      </c>
      <c r="G127" s="4">
        <v>8</v>
      </c>
      <c r="H127" s="4">
        <v>16</v>
      </c>
      <c r="I127" s="4">
        <v>704</v>
      </c>
      <c r="J127" s="37">
        <v>829805764913</v>
      </c>
    </row>
    <row r="128" spans="1:10">
      <c r="A128" s="36" t="s">
        <v>436</v>
      </c>
      <c r="B128" s="4" t="s">
        <v>1944</v>
      </c>
      <c r="C128" s="4" t="s">
        <v>462</v>
      </c>
      <c r="D128" s="284">
        <v>125.71763635090664</v>
      </c>
      <c r="E128" s="15">
        <f t="shared" si="1"/>
        <v>125.71763635090664</v>
      </c>
      <c r="F128" s="4">
        <v>1.51</v>
      </c>
      <c r="G128" s="4">
        <v>10</v>
      </c>
      <c r="H128" s="4">
        <v>20</v>
      </c>
      <c r="I128" s="4">
        <v>880</v>
      </c>
      <c r="J128" s="37"/>
    </row>
    <row r="129" spans="1:10">
      <c r="A129" s="36" t="s">
        <v>437</v>
      </c>
      <c r="B129" s="4" t="s">
        <v>1945</v>
      </c>
      <c r="C129" s="4" t="s">
        <v>462</v>
      </c>
      <c r="D129" s="284">
        <v>133.69623561810076</v>
      </c>
      <c r="E129" s="15">
        <f t="shared" si="1"/>
        <v>133.69623561810076</v>
      </c>
      <c r="F129" s="4">
        <v>1.57</v>
      </c>
      <c r="G129" s="4">
        <v>10</v>
      </c>
      <c r="H129" s="4">
        <v>20</v>
      </c>
      <c r="I129" s="4">
        <v>880</v>
      </c>
      <c r="J129" s="37"/>
    </row>
    <row r="130" spans="1:10">
      <c r="A130" s="36" t="s">
        <v>438</v>
      </c>
      <c r="B130" s="4" t="s">
        <v>1946</v>
      </c>
      <c r="C130" s="4" t="s">
        <v>462</v>
      </c>
      <c r="D130" s="284">
        <v>133.12737753506497</v>
      </c>
      <c r="E130" s="15">
        <f t="shared" si="1"/>
        <v>133.12737753506497</v>
      </c>
      <c r="F130" s="4">
        <v>1.57</v>
      </c>
      <c r="G130" s="4">
        <v>10</v>
      </c>
      <c r="H130" s="4">
        <v>20</v>
      </c>
      <c r="I130" s="4">
        <v>880</v>
      </c>
      <c r="J130" s="37"/>
    </row>
    <row r="131" spans="1:10">
      <c r="A131" s="36" t="s">
        <v>439</v>
      </c>
      <c r="B131" s="4" t="s">
        <v>1947</v>
      </c>
      <c r="C131" s="4" t="s">
        <v>462</v>
      </c>
      <c r="D131" s="284">
        <v>135.7674624845387</v>
      </c>
      <c r="E131" s="15">
        <f t="shared" si="1"/>
        <v>135.7674624845387</v>
      </c>
      <c r="F131" s="4">
        <v>1.76</v>
      </c>
      <c r="G131" s="4">
        <v>8</v>
      </c>
      <c r="H131" s="4">
        <v>16</v>
      </c>
      <c r="I131" s="4">
        <v>704</v>
      </c>
      <c r="J131" s="37"/>
    </row>
    <row r="132" spans="1:10">
      <c r="A132" s="36" t="s">
        <v>440</v>
      </c>
      <c r="B132" s="4" t="s">
        <v>1948</v>
      </c>
      <c r="C132" s="4" t="s">
        <v>462</v>
      </c>
      <c r="D132" s="284">
        <v>133.12737753506497</v>
      </c>
      <c r="E132" s="15">
        <f t="shared" si="1"/>
        <v>133.12737753506497</v>
      </c>
      <c r="F132" s="4">
        <v>2.17</v>
      </c>
      <c r="G132" s="4">
        <v>8</v>
      </c>
      <c r="H132" s="4">
        <v>16</v>
      </c>
      <c r="I132" s="4">
        <v>704</v>
      </c>
      <c r="J132" s="37" t="s">
        <v>1393</v>
      </c>
    </row>
    <row r="133" spans="1:10">
      <c r="A133" s="36" t="s">
        <v>2199</v>
      </c>
      <c r="B133" s="4" t="s">
        <v>1949</v>
      </c>
      <c r="C133" s="4" t="s">
        <v>462</v>
      </c>
      <c r="D133" s="284">
        <v>124.90606548577561</v>
      </c>
      <c r="E133" s="15">
        <f t="shared" si="1"/>
        <v>124.90606548577561</v>
      </c>
      <c r="F133" s="4">
        <v>2.5499999999999998</v>
      </c>
      <c r="G133" s="4">
        <v>8</v>
      </c>
      <c r="H133" s="4">
        <v>16</v>
      </c>
      <c r="I133" s="4">
        <v>704</v>
      </c>
      <c r="J133" s="37"/>
    </row>
    <row r="134" spans="1:10">
      <c r="A134" s="36" t="s">
        <v>441</v>
      </c>
      <c r="B134" s="4" t="s">
        <v>1950</v>
      </c>
      <c r="C134" s="4" t="s">
        <v>462</v>
      </c>
      <c r="D134" s="284">
        <v>110.50432915587295</v>
      </c>
      <c r="E134" s="15">
        <f t="shared" si="1"/>
        <v>110.50432915587295</v>
      </c>
      <c r="F134" s="4">
        <v>1.65</v>
      </c>
      <c r="G134" s="4">
        <v>10</v>
      </c>
      <c r="H134" s="4">
        <v>20</v>
      </c>
      <c r="I134" s="4">
        <v>880</v>
      </c>
      <c r="J134" s="37">
        <v>829805755249</v>
      </c>
    </row>
    <row r="135" spans="1:10">
      <c r="A135" s="36" t="s">
        <v>442</v>
      </c>
      <c r="B135" s="4" t="s">
        <v>1951</v>
      </c>
      <c r="C135" s="4" t="s">
        <v>462</v>
      </c>
      <c r="D135" s="284">
        <v>110.50432915587295</v>
      </c>
      <c r="E135" s="15">
        <f t="shared" si="1"/>
        <v>110.50432915587295</v>
      </c>
      <c r="F135" s="4">
        <v>1.87</v>
      </c>
      <c r="G135" s="4">
        <v>10</v>
      </c>
      <c r="H135" s="4">
        <v>20</v>
      </c>
      <c r="I135" s="4">
        <v>880</v>
      </c>
      <c r="J135" s="37">
        <v>829805755263</v>
      </c>
    </row>
    <row r="136" spans="1:10">
      <c r="A136" s="36" t="s">
        <v>443</v>
      </c>
      <c r="B136" s="4" t="s">
        <v>1993</v>
      </c>
      <c r="C136" s="4" t="s">
        <v>462</v>
      </c>
      <c r="D136" s="284">
        <v>110.50432915587295</v>
      </c>
      <c r="E136" s="15">
        <f t="shared" si="1"/>
        <v>110.50432915587295</v>
      </c>
      <c r="F136" s="4">
        <v>1.76</v>
      </c>
      <c r="G136" s="4">
        <v>10</v>
      </c>
      <c r="H136" s="4">
        <v>20</v>
      </c>
      <c r="I136" s="4">
        <v>880</v>
      </c>
      <c r="J136" s="37">
        <v>829805755287</v>
      </c>
    </row>
    <row r="137" spans="1:10">
      <c r="A137" s="36" t="s">
        <v>444</v>
      </c>
      <c r="B137" s="4" t="s">
        <v>1952</v>
      </c>
      <c r="C137" s="4" t="s">
        <v>462</v>
      </c>
      <c r="D137" s="284">
        <v>116.79094027865291</v>
      </c>
      <c r="E137" s="15">
        <f t="shared" si="1"/>
        <v>116.79094027865291</v>
      </c>
      <c r="F137" s="4">
        <v>2.35</v>
      </c>
      <c r="G137" s="4">
        <v>8</v>
      </c>
      <c r="H137" s="4">
        <v>16</v>
      </c>
      <c r="I137" s="4">
        <v>704</v>
      </c>
      <c r="J137" s="37">
        <v>829805755300</v>
      </c>
    </row>
    <row r="138" spans="1:10">
      <c r="A138" s="36" t="s">
        <v>445</v>
      </c>
      <c r="B138" s="4" t="s">
        <v>1953</v>
      </c>
      <c r="C138" s="4" t="s">
        <v>462</v>
      </c>
      <c r="D138" s="284">
        <v>116.79094027865291</v>
      </c>
      <c r="E138" s="15">
        <f t="shared" si="1"/>
        <v>116.79094027865291</v>
      </c>
      <c r="F138" s="4">
        <v>2.5499999999999998</v>
      </c>
      <c r="G138" s="4">
        <v>8</v>
      </c>
      <c r="H138" s="4">
        <v>16</v>
      </c>
      <c r="I138" s="4">
        <v>704</v>
      </c>
      <c r="J138" s="37">
        <v>829805755324</v>
      </c>
    </row>
    <row r="139" spans="1:10">
      <c r="A139" s="36" t="s">
        <v>2200</v>
      </c>
      <c r="B139" s="4" t="s">
        <v>2201</v>
      </c>
      <c r="C139" s="4" t="s">
        <v>462</v>
      </c>
      <c r="D139" s="284">
        <v>288.45947396672028</v>
      </c>
      <c r="E139" s="15">
        <f t="shared" si="1"/>
        <v>288.45947396672028</v>
      </c>
      <c r="F139" s="4">
        <v>2.52</v>
      </c>
      <c r="G139" s="4">
        <v>4</v>
      </c>
      <c r="H139" s="4">
        <v>8</v>
      </c>
      <c r="I139" s="4">
        <v>352</v>
      </c>
      <c r="J139" s="37">
        <v>829805764791</v>
      </c>
    </row>
    <row r="140" spans="1:10">
      <c r="A140" s="36" t="s">
        <v>2202</v>
      </c>
      <c r="B140" s="4" t="s">
        <v>2203</v>
      </c>
      <c r="C140" s="4" t="s">
        <v>462</v>
      </c>
      <c r="D140" s="284">
        <v>288.45947396672028</v>
      </c>
      <c r="E140" s="15">
        <f t="shared" si="1"/>
        <v>288.45947396672028</v>
      </c>
      <c r="F140" s="4">
        <v>2.52</v>
      </c>
      <c r="G140" s="4">
        <v>4</v>
      </c>
      <c r="H140" s="4">
        <v>8</v>
      </c>
      <c r="I140" s="4">
        <v>352</v>
      </c>
      <c r="J140" s="37"/>
    </row>
    <row r="141" spans="1:10">
      <c r="A141" s="36" t="s">
        <v>2204</v>
      </c>
      <c r="B141" s="4" t="s">
        <v>2205</v>
      </c>
      <c r="C141" s="4" t="s">
        <v>462</v>
      </c>
      <c r="D141" s="284">
        <v>288.45947396672028</v>
      </c>
      <c r="E141" s="15">
        <f t="shared" si="1"/>
        <v>288.45947396672028</v>
      </c>
      <c r="F141" s="4">
        <v>2.33</v>
      </c>
      <c r="G141" s="4">
        <v>4</v>
      </c>
      <c r="H141" s="4">
        <v>8</v>
      </c>
      <c r="I141" s="4">
        <v>352</v>
      </c>
      <c r="J141" s="37">
        <v>829805764807</v>
      </c>
    </row>
    <row r="142" spans="1:10">
      <c r="A142" s="36" t="s">
        <v>446</v>
      </c>
      <c r="B142" s="4" t="s">
        <v>1994</v>
      </c>
      <c r="C142" s="4" t="s">
        <v>462</v>
      </c>
      <c r="D142" s="284">
        <v>289.47583374174422</v>
      </c>
      <c r="E142" s="15">
        <f t="shared" si="1"/>
        <v>289.47583374174422</v>
      </c>
      <c r="F142" s="4">
        <v>2.85</v>
      </c>
      <c r="G142" s="4">
        <v>5</v>
      </c>
      <c r="H142" s="4">
        <v>10</v>
      </c>
      <c r="I142" s="4">
        <v>440</v>
      </c>
      <c r="J142" s="37">
        <v>829805755362</v>
      </c>
    </row>
    <row r="143" spans="1:10">
      <c r="A143" s="36" t="s">
        <v>447</v>
      </c>
      <c r="B143" s="4" t="s">
        <v>1995</v>
      </c>
      <c r="C143" s="4" t="s">
        <v>462</v>
      </c>
      <c r="D143" s="284">
        <v>289.47583374174422</v>
      </c>
      <c r="E143" s="15">
        <f t="shared" si="1"/>
        <v>289.47583374174422</v>
      </c>
      <c r="F143" s="4">
        <v>3.36</v>
      </c>
      <c r="G143" s="4">
        <v>5</v>
      </c>
      <c r="H143" s="4">
        <v>10</v>
      </c>
      <c r="I143" s="4">
        <v>440</v>
      </c>
      <c r="J143" s="37">
        <v>829805755386</v>
      </c>
    </row>
    <row r="144" spans="1:10">
      <c r="A144" s="36" t="s">
        <v>448</v>
      </c>
      <c r="B144" s="4" t="s">
        <v>1996</v>
      </c>
      <c r="C144" s="4" t="s">
        <v>462</v>
      </c>
      <c r="D144" s="284">
        <v>289.47583374174422</v>
      </c>
      <c r="E144" s="15">
        <f t="shared" si="1"/>
        <v>289.47583374174422</v>
      </c>
      <c r="F144" s="4">
        <v>3.46</v>
      </c>
      <c r="G144" s="4">
        <v>5</v>
      </c>
      <c r="H144" s="4">
        <v>10</v>
      </c>
      <c r="I144" s="4">
        <v>440</v>
      </c>
      <c r="J144" s="37">
        <v>829805755409</v>
      </c>
    </row>
    <row r="145" spans="1:16">
      <c r="A145" s="36" t="s">
        <v>449</v>
      </c>
      <c r="B145" s="4" t="s">
        <v>1997</v>
      </c>
      <c r="C145" s="4" t="s">
        <v>462</v>
      </c>
      <c r="D145" s="284">
        <v>289.47583374174422</v>
      </c>
      <c r="E145" s="15">
        <f t="shared" si="1"/>
        <v>289.47583374174422</v>
      </c>
      <c r="F145" s="4">
        <v>3.65</v>
      </c>
      <c r="G145" s="4">
        <v>4</v>
      </c>
      <c r="H145" s="4">
        <v>8</v>
      </c>
      <c r="I145" s="4">
        <v>350</v>
      </c>
      <c r="J145" s="37">
        <v>829805755423</v>
      </c>
    </row>
    <row r="146" spans="1:16">
      <c r="A146" s="36" t="s">
        <v>450</v>
      </c>
      <c r="B146" s="4" t="s">
        <v>1998</v>
      </c>
      <c r="C146" s="4" t="s">
        <v>462</v>
      </c>
      <c r="D146" s="284">
        <v>394.11654881094069</v>
      </c>
      <c r="E146" s="15">
        <f t="shared" si="1"/>
        <v>394.11654881094069</v>
      </c>
      <c r="F146" s="4">
        <v>4.03</v>
      </c>
      <c r="G146" s="4">
        <v>4</v>
      </c>
      <c r="H146" s="4">
        <v>8</v>
      </c>
      <c r="I146" s="4">
        <v>350</v>
      </c>
      <c r="J146" s="37">
        <v>829805755461</v>
      </c>
    </row>
    <row r="147" spans="1:16">
      <c r="A147" s="36" t="s">
        <v>451</v>
      </c>
      <c r="B147" s="4" t="s">
        <v>1999</v>
      </c>
      <c r="C147" s="4" t="s">
        <v>462</v>
      </c>
      <c r="D147" s="284">
        <v>394.02903218278129</v>
      </c>
      <c r="E147" s="15">
        <f t="shared" si="1"/>
        <v>394.02903218278129</v>
      </c>
      <c r="F147" s="4">
        <v>4.03</v>
      </c>
      <c r="G147" s="4">
        <v>3</v>
      </c>
      <c r="H147" s="4">
        <v>6</v>
      </c>
      <c r="I147" s="4">
        <v>264</v>
      </c>
      <c r="J147" s="37">
        <v>829805755485</v>
      </c>
    </row>
    <row r="148" spans="1:16">
      <c r="A148" s="36" t="s">
        <v>452</v>
      </c>
      <c r="B148" s="4" t="s">
        <v>2000</v>
      </c>
      <c r="C148" s="4" t="s">
        <v>462</v>
      </c>
      <c r="D148" s="284">
        <v>386.61929099862294</v>
      </c>
      <c r="E148" s="15">
        <f t="shared" si="1"/>
        <v>386.61929099862294</v>
      </c>
      <c r="F148" s="4">
        <v>4.13</v>
      </c>
      <c r="G148" s="4">
        <v>3</v>
      </c>
      <c r="H148" s="4">
        <v>6</v>
      </c>
      <c r="I148" s="4">
        <v>264</v>
      </c>
      <c r="J148" s="37">
        <v>829805755508</v>
      </c>
    </row>
    <row r="149" spans="1:16">
      <c r="A149" s="36" t="s">
        <v>453</v>
      </c>
      <c r="B149" s="4" t="s">
        <v>2001</v>
      </c>
      <c r="C149" s="4" t="s">
        <v>462</v>
      </c>
      <c r="D149" s="284">
        <v>394.11654881094069</v>
      </c>
      <c r="E149" s="15">
        <f t="shared" si="1"/>
        <v>394.11654881094069</v>
      </c>
      <c r="F149" s="4">
        <v>4.5</v>
      </c>
      <c r="G149" s="4">
        <v>3</v>
      </c>
      <c r="H149" s="4">
        <v>6</v>
      </c>
      <c r="I149" s="4">
        <v>264</v>
      </c>
      <c r="J149" s="37">
        <v>829805755522</v>
      </c>
      <c r="P149" s="138"/>
    </row>
    <row r="150" spans="1:16">
      <c r="A150" s="36" t="s">
        <v>454</v>
      </c>
      <c r="B150" s="4" t="s">
        <v>2002</v>
      </c>
      <c r="C150" s="4" t="s">
        <v>462</v>
      </c>
      <c r="D150" s="284">
        <v>386.61929099862294</v>
      </c>
      <c r="E150" s="15">
        <f t="shared" si="1"/>
        <v>386.61929099862294</v>
      </c>
      <c r="F150" s="4">
        <v>5.18</v>
      </c>
      <c r="G150" s="4">
        <v>3</v>
      </c>
      <c r="H150" s="4">
        <v>6</v>
      </c>
      <c r="I150" s="4">
        <v>264</v>
      </c>
      <c r="J150" s="37">
        <v>829805755546</v>
      </c>
    </row>
    <row r="151" spans="1:16">
      <c r="A151" s="36" t="s">
        <v>455</v>
      </c>
      <c r="B151" s="4" t="s">
        <v>2003</v>
      </c>
      <c r="C151" s="4" t="s">
        <v>462</v>
      </c>
      <c r="D151" s="284">
        <v>386.61929099862294</v>
      </c>
      <c r="E151" s="15">
        <f t="shared" si="1"/>
        <v>386.61929099862294</v>
      </c>
      <c r="F151" s="4">
        <v>5.7</v>
      </c>
      <c r="G151" s="4">
        <v>3</v>
      </c>
      <c r="H151" s="4">
        <v>6</v>
      </c>
      <c r="I151" s="4">
        <v>264</v>
      </c>
      <c r="J151" s="37">
        <v>829805755560</v>
      </c>
      <c r="M151" s="138"/>
    </row>
    <row r="152" spans="1:16">
      <c r="A152" s="36" t="s">
        <v>456</v>
      </c>
      <c r="B152" s="4" t="s">
        <v>2004</v>
      </c>
      <c r="C152" s="4" t="s">
        <v>462</v>
      </c>
      <c r="D152" s="284">
        <v>442.17776377511717</v>
      </c>
      <c r="E152" s="15">
        <f t="shared" si="1"/>
        <v>442.17776377511717</v>
      </c>
      <c r="F152" s="4">
        <v>6</v>
      </c>
      <c r="G152" s="4">
        <v>3</v>
      </c>
      <c r="H152" s="4">
        <v>6</v>
      </c>
      <c r="I152" s="4">
        <v>264</v>
      </c>
      <c r="J152" s="37">
        <v>829805755584</v>
      </c>
    </row>
    <row r="153" spans="1:16">
      <c r="A153" s="36" t="s">
        <v>457</v>
      </c>
      <c r="B153" s="4" t="s">
        <v>2005</v>
      </c>
      <c r="C153" s="4" t="s">
        <v>462</v>
      </c>
      <c r="D153" s="284">
        <v>783.79892179514093</v>
      </c>
      <c r="E153" s="15">
        <f t="shared" si="1"/>
        <v>783.79892179514093</v>
      </c>
      <c r="F153" s="4">
        <v>7.47</v>
      </c>
      <c r="G153" s="4">
        <v>2</v>
      </c>
      <c r="H153" s="4">
        <v>4</v>
      </c>
      <c r="I153" s="4">
        <v>176</v>
      </c>
      <c r="J153" s="37">
        <v>829805755621</v>
      </c>
    </row>
    <row r="154" spans="1:16">
      <c r="A154" s="36" t="s">
        <v>458</v>
      </c>
      <c r="B154" s="4" t="s">
        <v>2006</v>
      </c>
      <c r="C154" s="4" t="s">
        <v>462</v>
      </c>
      <c r="D154" s="284">
        <v>783.79892179514093</v>
      </c>
      <c r="E154" s="15">
        <f t="shared" si="1"/>
        <v>783.79892179514093</v>
      </c>
      <c r="F154" s="4">
        <v>7.47</v>
      </c>
      <c r="G154" s="4">
        <v>2</v>
      </c>
      <c r="H154" s="4">
        <v>4</v>
      </c>
      <c r="I154" s="4">
        <v>176</v>
      </c>
      <c r="J154" s="37">
        <v>829805755645</v>
      </c>
    </row>
    <row r="155" spans="1:16">
      <c r="A155" s="36" t="s">
        <v>459</v>
      </c>
      <c r="B155" s="4" t="s">
        <v>2007</v>
      </c>
      <c r="C155" s="4" t="s">
        <v>462</v>
      </c>
      <c r="D155" s="284">
        <v>782.86541109477457</v>
      </c>
      <c r="E155" s="15">
        <f t="shared" si="1"/>
        <v>782.86541109477457</v>
      </c>
      <c r="F155" s="4">
        <v>8.39</v>
      </c>
      <c r="G155" s="4" t="s">
        <v>380</v>
      </c>
      <c r="H155" s="4">
        <v>3</v>
      </c>
      <c r="I155" s="4">
        <v>132</v>
      </c>
      <c r="J155" s="37">
        <v>829805755669</v>
      </c>
    </row>
    <row r="156" spans="1:16">
      <c r="A156" s="36" t="s">
        <v>460</v>
      </c>
      <c r="B156" s="4" t="s">
        <v>2008</v>
      </c>
      <c r="C156" s="4" t="s">
        <v>462</v>
      </c>
      <c r="D156" s="284">
        <v>877.87929706644252</v>
      </c>
      <c r="E156" s="15">
        <f t="shared" si="1"/>
        <v>877.87929706644252</v>
      </c>
      <c r="F156" s="4">
        <v>9</v>
      </c>
      <c r="G156" s="4" t="s">
        <v>380</v>
      </c>
      <c r="H156" s="4">
        <v>3</v>
      </c>
      <c r="I156" s="4">
        <v>132</v>
      </c>
      <c r="J156" s="37">
        <v>829805755683</v>
      </c>
    </row>
    <row r="157" spans="1:16" ht="15" thickBot="1">
      <c r="A157" s="38" t="s">
        <v>461</v>
      </c>
      <c r="B157" s="39" t="s">
        <v>2009</v>
      </c>
      <c r="C157" s="39" t="s">
        <v>462</v>
      </c>
      <c r="D157" s="285">
        <v>782.86541109477457</v>
      </c>
      <c r="E157" s="51">
        <f t="shared" si="1"/>
        <v>782.86541109477457</v>
      </c>
      <c r="F157" s="39">
        <v>11.02</v>
      </c>
      <c r="G157" s="39" t="s">
        <v>380</v>
      </c>
      <c r="H157" s="39">
        <v>2</v>
      </c>
      <c r="I157" s="39">
        <v>88</v>
      </c>
      <c r="J157" s="42">
        <v>829805755706</v>
      </c>
      <c r="O157" s="138"/>
    </row>
    <row r="158" spans="1:16" ht="15" thickTop="1">
      <c r="A158" s="194" t="s">
        <v>2206</v>
      </c>
      <c r="B158" s="298" t="s">
        <v>2207</v>
      </c>
      <c r="C158" s="298" t="s">
        <v>721</v>
      </c>
      <c r="D158" s="299">
        <v>29.34782608695652</v>
      </c>
      <c r="E158" s="300">
        <f t="shared" si="1"/>
        <v>29.34782608695652</v>
      </c>
      <c r="F158" s="298">
        <v>7.9000000000000001E-2</v>
      </c>
      <c r="G158" s="298">
        <v>105</v>
      </c>
      <c r="H158" s="298">
        <v>420</v>
      </c>
      <c r="I158" s="298">
        <v>18480</v>
      </c>
      <c r="J158" s="301"/>
    </row>
    <row r="159" spans="1:16">
      <c r="A159" s="4" t="s">
        <v>2208</v>
      </c>
      <c r="B159" s="4" t="s">
        <v>2209</v>
      </c>
      <c r="C159" s="4" t="s">
        <v>721</v>
      </c>
      <c r="D159" s="284">
        <v>18.733225979602789</v>
      </c>
      <c r="E159" s="6">
        <f t="shared" si="1"/>
        <v>18.733225979602789</v>
      </c>
      <c r="F159" s="4">
        <v>0.12740000000000001</v>
      </c>
      <c r="G159" s="4">
        <v>90</v>
      </c>
      <c r="H159" s="4">
        <v>360</v>
      </c>
      <c r="I159" s="4">
        <v>15840</v>
      </c>
      <c r="J159" s="312"/>
      <c r="K159" s="276"/>
    </row>
    <row r="160" spans="1:16">
      <c r="A160" s="4" t="s">
        <v>2210</v>
      </c>
      <c r="B160" s="4" t="s">
        <v>2032</v>
      </c>
      <c r="C160" s="4" t="s">
        <v>721</v>
      </c>
      <c r="D160" s="284">
        <v>19.793344068706386</v>
      </c>
      <c r="E160" s="6">
        <f t="shared" si="1"/>
        <v>19.793344068706386</v>
      </c>
      <c r="F160" s="4">
        <v>0.15509999999999999</v>
      </c>
      <c r="G160" s="4">
        <v>120</v>
      </c>
      <c r="H160" s="4">
        <v>240</v>
      </c>
      <c r="I160" s="4">
        <v>10560</v>
      </c>
      <c r="J160" s="312"/>
      <c r="K160" s="276"/>
    </row>
    <row r="161" spans="1:16">
      <c r="A161" s="4" t="s">
        <v>2211</v>
      </c>
      <c r="B161" s="4" t="s">
        <v>702</v>
      </c>
      <c r="C161" s="4" t="s">
        <v>721</v>
      </c>
      <c r="D161" s="284">
        <v>18.209876543209873</v>
      </c>
      <c r="E161" s="6">
        <f t="shared" si="1"/>
        <v>18.209876543209873</v>
      </c>
      <c r="F161" s="4">
        <v>0.1638</v>
      </c>
      <c r="G161" s="4">
        <v>120</v>
      </c>
      <c r="H161" s="4">
        <v>240</v>
      </c>
      <c r="I161" s="4">
        <v>10560</v>
      </c>
      <c r="J161" s="37"/>
    </row>
    <row r="162" spans="1:16">
      <c r="A162" s="36" t="s">
        <v>464</v>
      </c>
      <c r="B162" s="13" t="s">
        <v>2010</v>
      </c>
      <c r="C162" s="13" t="s">
        <v>721</v>
      </c>
      <c r="D162" s="286">
        <v>17.69294499288198</v>
      </c>
      <c r="E162" s="6">
        <f t="shared" si="1"/>
        <v>17.69294499288198</v>
      </c>
      <c r="F162" s="4">
        <v>0.22</v>
      </c>
      <c r="G162" s="4">
        <v>120</v>
      </c>
      <c r="H162" s="4">
        <v>240</v>
      </c>
      <c r="I162" s="4">
        <v>10560</v>
      </c>
      <c r="J162" s="37">
        <v>829805752521</v>
      </c>
    </row>
    <row r="163" spans="1:16">
      <c r="A163" s="36" t="s">
        <v>2212</v>
      </c>
      <c r="B163" s="13" t="s">
        <v>2033</v>
      </c>
      <c r="C163" s="13" t="s">
        <v>721</v>
      </c>
      <c r="D163" s="286">
        <v>24.329039184111643</v>
      </c>
      <c r="E163" s="15">
        <f t="shared" si="1"/>
        <v>24.329039184111643</v>
      </c>
      <c r="F163" s="4">
        <v>0.22</v>
      </c>
      <c r="G163" s="4">
        <v>80</v>
      </c>
      <c r="H163" s="4">
        <v>160</v>
      </c>
      <c r="I163" s="4">
        <v>7040</v>
      </c>
      <c r="J163" s="37"/>
    </row>
    <row r="164" spans="1:16">
      <c r="A164" s="36" t="s">
        <v>2213</v>
      </c>
      <c r="B164" s="13" t="s">
        <v>2034</v>
      </c>
      <c r="C164" s="13" t="s">
        <v>721</v>
      </c>
      <c r="D164" s="286">
        <v>24.382716049382715</v>
      </c>
      <c r="E164" s="15">
        <f t="shared" si="1"/>
        <v>24.382716049382715</v>
      </c>
      <c r="F164" s="4">
        <v>0.25629999999999997</v>
      </c>
      <c r="G164" s="4">
        <v>80</v>
      </c>
      <c r="H164" s="4">
        <v>160</v>
      </c>
      <c r="I164" s="4">
        <v>7040</v>
      </c>
      <c r="J164" s="37"/>
      <c r="O164" s="138"/>
    </row>
    <row r="165" spans="1:16">
      <c r="A165" s="36" t="s">
        <v>465</v>
      </c>
      <c r="B165" s="4" t="s">
        <v>2011</v>
      </c>
      <c r="C165" s="4" t="s">
        <v>721</v>
      </c>
      <c r="D165" s="284">
        <v>18.378491913463552</v>
      </c>
      <c r="E165" s="15">
        <f t="shared" si="1"/>
        <v>18.378491913463552</v>
      </c>
      <c r="F165" s="4">
        <v>0.38</v>
      </c>
      <c r="G165" s="4">
        <v>80</v>
      </c>
      <c r="H165" s="4">
        <v>160</v>
      </c>
      <c r="I165" s="4">
        <v>7040</v>
      </c>
      <c r="J165" s="37">
        <v>829805752545</v>
      </c>
    </row>
    <row r="166" spans="1:16">
      <c r="A166" s="36" t="s">
        <v>466</v>
      </c>
      <c r="B166" s="4" t="s">
        <v>1913</v>
      </c>
      <c r="C166" s="4" t="s">
        <v>721</v>
      </c>
      <c r="D166" s="284">
        <v>24.927652920721599</v>
      </c>
      <c r="E166" s="15">
        <f t="shared" si="1"/>
        <v>24.927652920721599</v>
      </c>
      <c r="F166" s="4">
        <v>0.46</v>
      </c>
      <c r="G166" s="4">
        <v>50</v>
      </c>
      <c r="H166" s="4">
        <v>100</v>
      </c>
      <c r="I166" s="4">
        <v>4400</v>
      </c>
      <c r="J166" s="37">
        <v>829805752569</v>
      </c>
    </row>
    <row r="167" spans="1:16">
      <c r="A167" s="36" t="s">
        <v>467</v>
      </c>
      <c r="B167" s="4" t="s">
        <v>1914</v>
      </c>
      <c r="C167" s="4" t="s">
        <v>721</v>
      </c>
      <c r="D167" s="284">
        <v>23.48362855609232</v>
      </c>
      <c r="E167" s="15">
        <f t="shared" si="1"/>
        <v>23.48362855609232</v>
      </c>
      <c r="F167" s="4">
        <v>0.56000000000000005</v>
      </c>
      <c r="G167" s="4">
        <v>50</v>
      </c>
      <c r="H167" s="4">
        <v>100</v>
      </c>
      <c r="I167" s="4">
        <v>4400</v>
      </c>
      <c r="J167" s="37">
        <v>829805752583</v>
      </c>
      <c r="N167" s="138"/>
    </row>
    <row r="168" spans="1:16">
      <c r="A168" s="36" t="s">
        <v>468</v>
      </c>
      <c r="B168" s="4" t="s">
        <v>1956</v>
      </c>
      <c r="C168" s="4" t="s">
        <v>721</v>
      </c>
      <c r="D168" s="284">
        <v>50.613783285490904</v>
      </c>
      <c r="E168" s="15">
        <f t="shared" si="1"/>
        <v>50.613783285490904</v>
      </c>
      <c r="F168" s="4">
        <v>0.61</v>
      </c>
      <c r="G168" s="4">
        <v>40</v>
      </c>
      <c r="H168" s="4">
        <v>80</v>
      </c>
      <c r="I168" s="4">
        <v>3520</v>
      </c>
      <c r="J168" s="37">
        <v>829805752606</v>
      </c>
    </row>
    <row r="169" spans="1:16">
      <c r="A169" s="36" t="s">
        <v>469</v>
      </c>
      <c r="B169" s="4" t="s">
        <v>1957</v>
      </c>
      <c r="C169" s="4" t="s">
        <v>721</v>
      </c>
      <c r="D169" s="284">
        <v>43.291558729491932</v>
      </c>
      <c r="E169" s="15">
        <f t="shared" si="1"/>
        <v>43.291558729491932</v>
      </c>
      <c r="F169" s="4">
        <v>0.71</v>
      </c>
      <c r="G169" s="4">
        <v>30</v>
      </c>
      <c r="H169" s="4">
        <v>60</v>
      </c>
      <c r="I169" s="4">
        <v>2640</v>
      </c>
      <c r="J169" s="37">
        <v>829805752620</v>
      </c>
    </row>
    <row r="170" spans="1:16">
      <c r="A170" s="36" t="s">
        <v>470</v>
      </c>
      <c r="B170" s="4" t="s">
        <v>1958</v>
      </c>
      <c r="C170" s="4" t="s">
        <v>721</v>
      </c>
      <c r="D170" s="284">
        <v>38.20100819155639</v>
      </c>
      <c r="E170" s="15">
        <f t="shared" si="1"/>
        <v>38.20100819155639</v>
      </c>
      <c r="F170" s="4">
        <v>0.87</v>
      </c>
      <c r="G170" s="4">
        <v>20</v>
      </c>
      <c r="H170" s="4">
        <v>40</v>
      </c>
      <c r="I170" s="4">
        <v>1760</v>
      </c>
      <c r="J170" s="37">
        <v>829805752644</v>
      </c>
    </row>
    <row r="171" spans="1:16">
      <c r="A171" s="36" t="s">
        <v>471</v>
      </c>
      <c r="B171" s="4" t="s">
        <v>2012</v>
      </c>
      <c r="C171" s="4" t="s">
        <v>721</v>
      </c>
      <c r="D171" s="284">
        <v>63.887138556325688</v>
      </c>
      <c r="E171" s="15">
        <f t="shared" si="1"/>
        <v>63.887138556325688</v>
      </c>
      <c r="F171" s="4">
        <v>1.1499999999999999</v>
      </c>
      <c r="G171" s="4">
        <v>30</v>
      </c>
      <c r="H171" s="4">
        <v>60</v>
      </c>
      <c r="I171" s="4">
        <v>2640</v>
      </c>
      <c r="J171" s="37">
        <v>829805752668</v>
      </c>
    </row>
    <row r="172" spans="1:16">
      <c r="A172" s="36" t="s">
        <v>472</v>
      </c>
      <c r="B172" s="4" t="s">
        <v>2013</v>
      </c>
      <c r="C172" s="4" t="s">
        <v>721</v>
      </c>
      <c r="D172" s="284">
        <v>62.530630819855759</v>
      </c>
      <c r="E172" s="15">
        <f t="shared" si="1"/>
        <v>62.530630819855759</v>
      </c>
      <c r="F172" s="4">
        <v>1.08</v>
      </c>
      <c r="G172" s="4">
        <v>20</v>
      </c>
      <c r="H172" s="4">
        <v>40</v>
      </c>
      <c r="I172" s="4">
        <v>1760</v>
      </c>
      <c r="J172" s="37">
        <v>829805752682</v>
      </c>
    </row>
    <row r="173" spans="1:16">
      <c r="A173" s="36" t="s">
        <v>473</v>
      </c>
      <c r="B173" s="4" t="s">
        <v>1959</v>
      </c>
      <c r="C173" s="4" t="s">
        <v>721</v>
      </c>
      <c r="D173" s="284">
        <v>62.530630819855759</v>
      </c>
      <c r="E173" s="15">
        <f t="shared" si="1"/>
        <v>62.530630819855759</v>
      </c>
      <c r="F173" s="4">
        <v>1.02</v>
      </c>
      <c r="G173" s="4">
        <v>20</v>
      </c>
      <c r="H173" s="4">
        <v>40</v>
      </c>
      <c r="I173" s="4">
        <v>1760</v>
      </c>
      <c r="J173" s="37">
        <v>829805752705</v>
      </c>
    </row>
    <row r="174" spans="1:16">
      <c r="A174" s="36" t="s">
        <v>474</v>
      </c>
      <c r="B174" s="4" t="s">
        <v>1960</v>
      </c>
      <c r="C174" s="4" t="s">
        <v>721</v>
      </c>
      <c r="D174" s="284">
        <v>62.530630819855759</v>
      </c>
      <c r="E174" s="15">
        <f t="shared" si="1"/>
        <v>62.530630819855759</v>
      </c>
      <c r="F174" s="4">
        <v>1.17</v>
      </c>
      <c r="G174" s="4">
        <v>15</v>
      </c>
      <c r="H174" s="4">
        <v>30</v>
      </c>
      <c r="I174" s="4">
        <v>1320</v>
      </c>
      <c r="J174" s="37">
        <v>829805752729</v>
      </c>
      <c r="P174" s="138"/>
    </row>
    <row r="175" spans="1:16">
      <c r="A175" s="36" t="s">
        <v>475</v>
      </c>
      <c r="B175" s="4" t="s">
        <v>1961</v>
      </c>
      <c r="C175" s="4" t="s">
        <v>721</v>
      </c>
      <c r="D175" s="284">
        <v>91.950803986090676</v>
      </c>
      <c r="E175" s="15">
        <f t="shared" si="1"/>
        <v>91.950803986090676</v>
      </c>
      <c r="F175" s="4">
        <v>1.3</v>
      </c>
      <c r="G175" s="4">
        <v>20</v>
      </c>
      <c r="H175" s="4">
        <v>40</v>
      </c>
      <c r="I175" s="4">
        <v>1760</v>
      </c>
      <c r="J175" s="37">
        <v>829805752743</v>
      </c>
    </row>
    <row r="176" spans="1:16">
      <c r="A176" s="36" t="s">
        <v>476</v>
      </c>
      <c r="B176" s="4" t="s">
        <v>1962</v>
      </c>
      <c r="C176" s="4" t="s">
        <v>721</v>
      </c>
      <c r="D176" s="284">
        <v>91.950803986090676</v>
      </c>
      <c r="E176" s="15">
        <f t="shared" si="1"/>
        <v>91.950803986090676</v>
      </c>
      <c r="F176" s="4">
        <v>1.3</v>
      </c>
      <c r="G176" s="4">
        <v>18</v>
      </c>
      <c r="H176" s="4">
        <v>36</v>
      </c>
      <c r="I176" s="4">
        <v>1584</v>
      </c>
      <c r="J176" s="37">
        <v>829805752767</v>
      </c>
      <c r="O176" s="138"/>
    </row>
    <row r="177" spans="1:15">
      <c r="A177" s="36" t="s">
        <v>477</v>
      </c>
      <c r="B177" s="4" t="s">
        <v>2014</v>
      </c>
      <c r="C177" s="4" t="s">
        <v>721</v>
      </c>
      <c r="D177" s="284">
        <v>90.17129921351723</v>
      </c>
      <c r="E177" s="15">
        <f t="shared" si="1"/>
        <v>90.17129921351723</v>
      </c>
      <c r="F177" s="4">
        <v>1.35</v>
      </c>
      <c r="G177" s="4">
        <v>14</v>
      </c>
      <c r="H177" s="4">
        <v>28</v>
      </c>
      <c r="I177" s="4">
        <v>1232</v>
      </c>
      <c r="J177" s="37">
        <v>829805752781</v>
      </c>
      <c r="O177" s="138"/>
    </row>
    <row r="178" spans="1:15">
      <c r="A178" s="36" t="s">
        <v>478</v>
      </c>
      <c r="B178" s="4" t="s">
        <v>1963</v>
      </c>
      <c r="C178" s="4" t="s">
        <v>721</v>
      </c>
      <c r="D178" s="284">
        <v>90.17129921351723</v>
      </c>
      <c r="E178" s="15">
        <f t="shared" si="1"/>
        <v>90.17129921351723</v>
      </c>
      <c r="F178" s="4">
        <v>1.53</v>
      </c>
      <c r="G178" s="4">
        <v>10</v>
      </c>
      <c r="H178" s="4">
        <v>20</v>
      </c>
      <c r="I178" s="4">
        <v>880</v>
      </c>
      <c r="J178" s="37">
        <v>829805752804</v>
      </c>
    </row>
    <row r="179" spans="1:15">
      <c r="A179" s="36" t="s">
        <v>479</v>
      </c>
      <c r="B179" s="4" t="s">
        <v>1964</v>
      </c>
      <c r="C179" s="4" t="s">
        <v>721</v>
      </c>
      <c r="D179" s="284">
        <v>79.275479007678115</v>
      </c>
      <c r="E179" s="300">
        <f t="shared" si="1"/>
        <v>79.275479007678115</v>
      </c>
      <c r="F179" s="80">
        <v>1.75</v>
      </c>
      <c r="G179" s="80">
        <v>10</v>
      </c>
      <c r="H179" s="4">
        <v>20</v>
      </c>
      <c r="I179" s="4">
        <v>880</v>
      </c>
      <c r="J179" s="52">
        <v>829805752828</v>
      </c>
    </row>
    <row r="180" spans="1:15">
      <c r="A180" s="4" t="s">
        <v>2214</v>
      </c>
      <c r="B180" s="4" t="s">
        <v>2215</v>
      </c>
      <c r="C180" s="4" t="s">
        <v>721</v>
      </c>
      <c r="D180" s="284">
        <v>158.99087493290389</v>
      </c>
      <c r="E180" s="6">
        <f t="shared" si="1"/>
        <v>158.99087493290389</v>
      </c>
      <c r="F180" s="4">
        <v>1.9159999999999999</v>
      </c>
      <c r="G180" s="4"/>
      <c r="H180" s="4">
        <v>2</v>
      </c>
      <c r="I180" s="4">
        <v>88</v>
      </c>
      <c r="J180" s="312">
        <v>829805764951</v>
      </c>
      <c r="K180" s="276"/>
    </row>
    <row r="181" spans="1:15">
      <c r="A181" s="80" t="s">
        <v>2216</v>
      </c>
      <c r="B181" s="4" t="s">
        <v>2018</v>
      </c>
      <c r="C181" s="80" t="s">
        <v>721</v>
      </c>
      <c r="D181" s="302">
        <v>222.23564143853997</v>
      </c>
      <c r="E181" s="106">
        <f t="shared" si="1"/>
        <v>222.23564143853997</v>
      </c>
      <c r="F181" s="4">
        <v>2.2000000000000002</v>
      </c>
      <c r="G181" s="80">
        <v>6</v>
      </c>
      <c r="H181" s="80">
        <v>12</v>
      </c>
      <c r="I181" s="80">
        <v>528</v>
      </c>
      <c r="J181" s="37"/>
    </row>
    <row r="182" spans="1:15">
      <c r="A182" s="36" t="s">
        <v>2217</v>
      </c>
      <c r="B182" s="313" t="s">
        <v>2019</v>
      </c>
      <c r="C182" s="180" t="s">
        <v>721</v>
      </c>
      <c r="D182" s="305">
        <v>222.31615673644654</v>
      </c>
      <c r="E182" s="6">
        <f t="shared" si="1"/>
        <v>222.31615673644654</v>
      </c>
      <c r="F182" s="313">
        <v>2.206</v>
      </c>
      <c r="G182" s="180">
        <v>6</v>
      </c>
      <c r="H182" s="180">
        <v>12</v>
      </c>
      <c r="I182" s="308">
        <v>528</v>
      </c>
      <c r="J182" s="37"/>
    </row>
    <row r="183" spans="1:15">
      <c r="A183" s="36" t="s">
        <v>2218</v>
      </c>
      <c r="B183" s="4" t="s">
        <v>2020</v>
      </c>
      <c r="C183" s="80" t="s">
        <v>721</v>
      </c>
      <c r="D183" s="299">
        <v>138.86205045625334</v>
      </c>
      <c r="E183" s="106">
        <f t="shared" si="1"/>
        <v>138.86205045625334</v>
      </c>
      <c r="F183" s="4">
        <v>2.29</v>
      </c>
      <c r="G183" s="4">
        <v>6</v>
      </c>
      <c r="H183" s="4">
        <v>12</v>
      </c>
      <c r="I183" s="80">
        <v>528</v>
      </c>
      <c r="J183" s="37">
        <v>8298057644814</v>
      </c>
    </row>
    <row r="184" spans="1:15">
      <c r="A184" s="4" t="s">
        <v>2219</v>
      </c>
      <c r="B184" s="4" t="s">
        <v>1803</v>
      </c>
      <c r="C184" s="4" t="s">
        <v>721</v>
      </c>
      <c r="D184" s="284">
        <v>148.72517444981213</v>
      </c>
      <c r="E184" s="6">
        <f t="shared" si="1"/>
        <v>148.72517444981213</v>
      </c>
      <c r="F184" s="4">
        <v>2.75</v>
      </c>
      <c r="G184" s="4">
        <v>4</v>
      </c>
      <c r="H184" s="4">
        <v>8</v>
      </c>
      <c r="I184" s="4">
        <v>352</v>
      </c>
      <c r="J184" s="312"/>
      <c r="K184" s="276"/>
    </row>
    <row r="185" spans="1:15">
      <c r="A185" s="4" t="s">
        <v>2220</v>
      </c>
      <c r="B185" s="4" t="s">
        <v>2024</v>
      </c>
      <c r="C185" s="4" t="s">
        <v>721</v>
      </c>
      <c r="D185" s="284">
        <v>353.01932367149755</v>
      </c>
      <c r="E185" s="6">
        <f t="shared" si="1"/>
        <v>353.01932367149755</v>
      </c>
      <c r="F185" s="4">
        <v>4.12</v>
      </c>
      <c r="G185" s="4">
        <v>4</v>
      </c>
      <c r="H185" s="4">
        <v>8</v>
      </c>
      <c r="I185" s="4">
        <v>352</v>
      </c>
      <c r="J185" s="312"/>
      <c r="K185" s="276"/>
    </row>
    <row r="186" spans="1:15">
      <c r="A186" s="4" t="s">
        <v>2221</v>
      </c>
      <c r="B186" s="4" t="s">
        <v>2222</v>
      </c>
      <c r="C186" s="4" t="s">
        <v>721</v>
      </c>
      <c r="D186" s="284">
        <v>604.91143317230262</v>
      </c>
      <c r="E186" s="6">
        <f t="shared" si="1"/>
        <v>604.91143317230262</v>
      </c>
      <c r="F186" s="4">
        <v>5.0199999999999996</v>
      </c>
      <c r="G186" s="4">
        <v>3</v>
      </c>
      <c r="H186" s="4">
        <v>6</v>
      </c>
      <c r="I186" s="4">
        <v>264</v>
      </c>
      <c r="J186" s="312"/>
      <c r="K186" s="276"/>
    </row>
    <row r="187" spans="1:15" ht="15" thickBot="1">
      <c r="A187" s="194" t="s">
        <v>2223</v>
      </c>
      <c r="B187" s="298" t="s">
        <v>1679</v>
      </c>
      <c r="C187" s="298" t="s">
        <v>721</v>
      </c>
      <c r="D187" s="299">
        <v>597.75899087493281</v>
      </c>
      <c r="E187" s="300">
        <f t="shared" si="1"/>
        <v>597.75899087493281</v>
      </c>
      <c r="F187" s="298">
        <v>5.64</v>
      </c>
      <c r="G187" s="298"/>
      <c r="H187" s="298">
        <v>3</v>
      </c>
      <c r="I187" s="298">
        <v>132</v>
      </c>
      <c r="J187" s="301">
        <v>829805765385</v>
      </c>
    </row>
    <row r="188" spans="1:15" ht="15" thickTop="1">
      <c r="A188" s="33" t="s">
        <v>480</v>
      </c>
      <c r="B188" s="20" t="s">
        <v>616</v>
      </c>
      <c r="C188" s="20" t="s">
        <v>488</v>
      </c>
      <c r="D188" s="283">
        <v>45.931643678965656</v>
      </c>
      <c r="E188" s="50">
        <f t="shared" si="1"/>
        <v>45.931643678965656</v>
      </c>
      <c r="F188" s="20">
        <v>0.42</v>
      </c>
      <c r="G188" s="20">
        <v>45</v>
      </c>
      <c r="H188" s="20">
        <v>90</v>
      </c>
      <c r="I188" s="20">
        <v>3960</v>
      </c>
      <c r="J188" s="35">
        <v>829805756116</v>
      </c>
    </row>
    <row r="189" spans="1:15">
      <c r="A189" s="36" t="s">
        <v>481</v>
      </c>
      <c r="B189" s="4" t="s">
        <v>617</v>
      </c>
      <c r="C189" s="4" t="s">
        <v>488</v>
      </c>
      <c r="D189" s="284">
        <v>56.054400336063843</v>
      </c>
      <c r="E189" s="15">
        <f t="shared" si="1"/>
        <v>56.054400336063843</v>
      </c>
      <c r="F189" s="4">
        <v>0.69</v>
      </c>
      <c r="G189" s="4">
        <v>30</v>
      </c>
      <c r="H189" s="4">
        <v>60</v>
      </c>
      <c r="I189" s="4">
        <v>2640</v>
      </c>
      <c r="J189" s="37">
        <v>829805756130</v>
      </c>
    </row>
    <row r="190" spans="1:15">
      <c r="A190" s="36" t="s">
        <v>482</v>
      </c>
      <c r="B190" s="4" t="s">
        <v>618</v>
      </c>
      <c r="C190" s="4" t="s">
        <v>488</v>
      </c>
      <c r="D190" s="284">
        <v>68.992275198954459</v>
      </c>
      <c r="E190" s="15">
        <f t="shared" si="1"/>
        <v>68.992275198954459</v>
      </c>
      <c r="F190" s="4">
        <v>1.1200000000000001</v>
      </c>
      <c r="G190" s="4">
        <v>15</v>
      </c>
      <c r="H190" s="4">
        <v>30</v>
      </c>
      <c r="I190" s="4">
        <v>1320</v>
      </c>
      <c r="J190" s="37">
        <v>829805756154</v>
      </c>
    </row>
    <row r="191" spans="1:15">
      <c r="A191" s="36" t="s">
        <v>483</v>
      </c>
      <c r="B191" s="4" t="s">
        <v>619</v>
      </c>
      <c r="C191" s="4" t="s">
        <v>488</v>
      </c>
      <c r="D191" s="284">
        <v>111.94835352050222</v>
      </c>
      <c r="E191" s="15">
        <f t="shared" si="1"/>
        <v>111.94835352050222</v>
      </c>
      <c r="F191" s="4">
        <v>1.44</v>
      </c>
      <c r="G191" s="4">
        <v>10</v>
      </c>
      <c r="H191" s="4">
        <v>20</v>
      </c>
      <c r="I191" s="4">
        <v>880</v>
      </c>
      <c r="J191" s="37">
        <v>829805756178</v>
      </c>
    </row>
    <row r="192" spans="1:15">
      <c r="A192" s="36" t="s">
        <v>484</v>
      </c>
      <c r="B192" s="4" t="s">
        <v>620</v>
      </c>
      <c r="C192" s="4" t="s">
        <v>488</v>
      </c>
      <c r="D192" s="284">
        <v>138.65551121379727</v>
      </c>
      <c r="E192" s="15">
        <f t="shared" si="1"/>
        <v>138.65551121379727</v>
      </c>
      <c r="F192" s="4">
        <v>1.98</v>
      </c>
      <c r="G192" s="4">
        <v>8</v>
      </c>
      <c r="H192" s="4">
        <v>16</v>
      </c>
      <c r="I192" s="4">
        <v>704</v>
      </c>
      <c r="J192" s="37">
        <v>829805756192</v>
      </c>
    </row>
    <row r="193" spans="1:15">
      <c r="A193" s="36" t="s">
        <v>485</v>
      </c>
      <c r="B193" s="4" t="s">
        <v>621</v>
      </c>
      <c r="C193" s="4" t="s">
        <v>488</v>
      </c>
      <c r="D193" s="284">
        <v>229.59987397605539</v>
      </c>
      <c r="E193" s="15">
        <f t="shared" si="1"/>
        <v>229.59987397605539</v>
      </c>
      <c r="F193" s="4">
        <v>3.3</v>
      </c>
      <c r="G193" s="4">
        <v>5</v>
      </c>
      <c r="H193" s="4">
        <v>10</v>
      </c>
      <c r="I193" s="4">
        <v>440</v>
      </c>
      <c r="J193" s="37">
        <v>829805756215</v>
      </c>
    </row>
    <row r="194" spans="1:15">
      <c r="A194" s="36" t="s">
        <v>486</v>
      </c>
      <c r="B194" s="4" t="s">
        <v>622</v>
      </c>
      <c r="C194" s="4" t="s">
        <v>488</v>
      </c>
      <c r="D194" s="284">
        <v>404.74981913230175</v>
      </c>
      <c r="E194" s="15">
        <f t="shared" si="1"/>
        <v>404.74981913230175</v>
      </c>
      <c r="F194" s="4">
        <v>5.9</v>
      </c>
      <c r="G194" s="4">
        <v>3</v>
      </c>
      <c r="H194" s="4">
        <v>6</v>
      </c>
      <c r="I194" s="4">
        <v>264</v>
      </c>
      <c r="J194" s="37">
        <v>829805756239</v>
      </c>
    </row>
    <row r="195" spans="1:15">
      <c r="A195" s="36" t="s">
        <v>487</v>
      </c>
      <c r="B195" s="4" t="s">
        <v>623</v>
      </c>
      <c r="C195" s="4" t="s">
        <v>488</v>
      </c>
      <c r="D195" s="302">
        <v>603.71887325258467</v>
      </c>
      <c r="E195" s="300">
        <f t="shared" si="1"/>
        <v>603.71887325258467</v>
      </c>
      <c r="F195" s="4">
        <v>7.94</v>
      </c>
      <c r="G195" s="80">
        <v>2</v>
      </c>
      <c r="H195" s="80">
        <v>4</v>
      </c>
      <c r="I195" s="80">
        <v>176</v>
      </c>
      <c r="J195" s="52">
        <v>829805756253</v>
      </c>
    </row>
    <row r="196" spans="1:15" ht="15" thickBot="1">
      <c r="A196" s="194" t="s">
        <v>2224</v>
      </c>
      <c r="B196" s="298" t="s">
        <v>624</v>
      </c>
      <c r="C196" s="298" t="s">
        <v>488</v>
      </c>
      <c r="D196" s="285">
        <v>1224.2082662372518</v>
      </c>
      <c r="E196" s="66">
        <f t="shared" si="1"/>
        <v>1224.2082662372518</v>
      </c>
      <c r="F196" s="298">
        <v>8.59</v>
      </c>
      <c r="G196" s="39"/>
      <c r="H196" s="39">
        <v>2</v>
      </c>
      <c r="I196" s="39">
        <v>88</v>
      </c>
      <c r="J196" s="42">
        <v>829805765347</v>
      </c>
    </row>
    <row r="197" spans="1:15" ht="15" thickTop="1">
      <c r="A197" s="33" t="s">
        <v>490</v>
      </c>
      <c r="B197" s="20" t="s">
        <v>616</v>
      </c>
      <c r="C197" s="20" t="s">
        <v>489</v>
      </c>
      <c r="D197" s="283">
        <v>12.675324978412563</v>
      </c>
      <c r="E197" s="50">
        <f t="shared" si="1"/>
        <v>12.675324978412563</v>
      </c>
      <c r="F197" s="20">
        <v>0.12</v>
      </c>
      <c r="G197" s="20">
        <v>300</v>
      </c>
      <c r="H197" s="20">
        <v>600</v>
      </c>
      <c r="I197" s="20">
        <v>26400</v>
      </c>
      <c r="J197" s="35">
        <v>829805754532</v>
      </c>
      <c r="M197" s="138"/>
    </row>
    <row r="198" spans="1:15">
      <c r="A198" s="36" t="s">
        <v>491</v>
      </c>
      <c r="B198" s="4" t="s">
        <v>617</v>
      </c>
      <c r="C198" s="4" t="s">
        <v>489</v>
      </c>
      <c r="D198" s="284">
        <v>13.944316086723145</v>
      </c>
      <c r="E198" s="15">
        <f t="shared" si="1"/>
        <v>13.944316086723145</v>
      </c>
      <c r="F198" s="4">
        <v>0.22</v>
      </c>
      <c r="G198" s="4">
        <v>180</v>
      </c>
      <c r="H198" s="4">
        <v>360</v>
      </c>
      <c r="I198" s="4">
        <v>15840</v>
      </c>
      <c r="J198" s="37">
        <v>829805754556</v>
      </c>
    </row>
    <row r="199" spans="1:15">
      <c r="A199" s="36" t="s">
        <v>492</v>
      </c>
      <c r="B199" s="4" t="s">
        <v>618</v>
      </c>
      <c r="C199" s="4" t="s">
        <v>489</v>
      </c>
      <c r="D199" s="284">
        <v>26.619641065135706</v>
      </c>
      <c r="E199" s="15">
        <f t="shared" si="1"/>
        <v>26.619641065135706</v>
      </c>
      <c r="F199" s="4">
        <v>0.38</v>
      </c>
      <c r="G199" s="4">
        <v>120</v>
      </c>
      <c r="H199" s="4">
        <v>240</v>
      </c>
      <c r="I199" s="4">
        <v>10560</v>
      </c>
      <c r="J199" s="37">
        <v>829805754570</v>
      </c>
    </row>
    <row r="200" spans="1:15">
      <c r="A200" s="36" t="s">
        <v>493</v>
      </c>
      <c r="B200" s="4" t="s">
        <v>619</v>
      </c>
      <c r="C200" s="4" t="s">
        <v>489</v>
      </c>
      <c r="D200" s="284">
        <v>22.025018086769819</v>
      </c>
      <c r="E200" s="15">
        <f t="shared" si="1"/>
        <v>22.025018086769819</v>
      </c>
      <c r="F200" s="4">
        <v>0.57999999999999996</v>
      </c>
      <c r="G200" s="4">
        <v>90</v>
      </c>
      <c r="H200" s="4">
        <v>180</v>
      </c>
      <c r="I200" s="4">
        <v>7920</v>
      </c>
      <c r="J200" s="37">
        <v>829805754594</v>
      </c>
    </row>
    <row r="201" spans="1:15">
      <c r="A201" s="36" t="s">
        <v>494</v>
      </c>
      <c r="B201" s="4" t="s">
        <v>620</v>
      </c>
      <c r="C201" s="4" t="s">
        <v>489</v>
      </c>
      <c r="D201" s="284">
        <v>30.70375037923872</v>
      </c>
      <c r="E201" s="15">
        <f t="shared" si="1"/>
        <v>30.70375037923872</v>
      </c>
      <c r="F201" s="4">
        <v>0.73</v>
      </c>
      <c r="G201" s="4">
        <v>45</v>
      </c>
      <c r="H201" s="4">
        <v>135</v>
      </c>
      <c r="I201" s="4">
        <v>5940</v>
      </c>
      <c r="J201" s="37">
        <v>829805754617</v>
      </c>
      <c r="O201" s="138"/>
    </row>
    <row r="202" spans="1:15">
      <c r="A202" s="79" t="s">
        <v>495</v>
      </c>
      <c r="B202" s="80" t="s">
        <v>621</v>
      </c>
      <c r="C202" s="4" t="s">
        <v>489</v>
      </c>
      <c r="D202" s="302">
        <v>50.949263693435078</v>
      </c>
      <c r="E202" s="300">
        <f t="shared" ref="E202:E298" si="2">SUM(D202*BMITF)</f>
        <v>50.949263693435078</v>
      </c>
      <c r="F202" s="80">
        <v>1.1299999999999999</v>
      </c>
      <c r="G202" s="80">
        <v>25</v>
      </c>
      <c r="H202" s="80">
        <v>75</v>
      </c>
      <c r="I202" s="80">
        <v>3300</v>
      </c>
      <c r="J202" s="52">
        <v>829805754631</v>
      </c>
      <c r="O202" s="138"/>
    </row>
    <row r="203" spans="1:15" ht="15" thickBot="1">
      <c r="A203" s="79" t="s">
        <v>2225</v>
      </c>
      <c r="B203" s="39" t="s">
        <v>622</v>
      </c>
      <c r="C203" s="39" t="s">
        <v>489</v>
      </c>
      <c r="D203" s="285">
        <v>132.83682232957594</v>
      </c>
      <c r="E203" s="66">
        <f t="shared" si="2"/>
        <v>132.83682232957594</v>
      </c>
      <c r="F203" s="39">
        <v>2.81</v>
      </c>
      <c r="G203" s="39">
        <v>25</v>
      </c>
      <c r="H203" s="39">
        <v>75</v>
      </c>
      <c r="I203" s="181">
        <v>3300</v>
      </c>
      <c r="J203" s="42">
        <v>829805765392</v>
      </c>
    </row>
    <row r="204" spans="1:15" ht="15" thickTop="1">
      <c r="A204" s="33" t="s">
        <v>497</v>
      </c>
      <c r="B204" s="298" t="s">
        <v>616</v>
      </c>
      <c r="C204" s="298" t="s">
        <v>496</v>
      </c>
      <c r="D204" s="286">
        <v>38.71443907675792</v>
      </c>
      <c r="E204" s="300">
        <f t="shared" si="2"/>
        <v>38.71443907675792</v>
      </c>
      <c r="F204" s="298">
        <v>0.18</v>
      </c>
      <c r="G204" s="298">
        <v>75</v>
      </c>
      <c r="H204" s="298">
        <v>300</v>
      </c>
      <c r="I204" s="13">
        <v>13200</v>
      </c>
      <c r="J204" s="65">
        <v>829805754334</v>
      </c>
    </row>
    <row r="205" spans="1:15">
      <c r="A205" s="36" t="s">
        <v>2226</v>
      </c>
      <c r="B205" s="4" t="s">
        <v>617</v>
      </c>
      <c r="C205" s="80" t="s">
        <v>496</v>
      </c>
      <c r="D205" s="284">
        <v>57.300053676865268</v>
      </c>
      <c r="E205" s="6">
        <f t="shared" si="2"/>
        <v>57.300053676865268</v>
      </c>
      <c r="F205" s="80">
        <v>0.22700000000000001</v>
      </c>
      <c r="G205" s="80">
        <v>80</v>
      </c>
      <c r="H205" s="4">
        <v>160</v>
      </c>
      <c r="I205" s="298">
        <v>7040</v>
      </c>
      <c r="J205" s="301"/>
    </row>
    <row r="206" spans="1:15">
      <c r="A206" s="194" t="s">
        <v>2227</v>
      </c>
      <c r="B206" s="298" t="s">
        <v>618</v>
      </c>
      <c r="C206" s="4" t="s">
        <v>496</v>
      </c>
      <c r="D206" s="299">
        <v>82.635534084809436</v>
      </c>
      <c r="E206" s="300">
        <f t="shared" si="2"/>
        <v>82.635534084809436</v>
      </c>
      <c r="F206" s="80">
        <v>0.32350000000000001</v>
      </c>
      <c r="G206" s="80">
        <v>50</v>
      </c>
      <c r="H206" s="298">
        <v>100</v>
      </c>
      <c r="I206" s="80">
        <v>4400</v>
      </c>
      <c r="J206" s="52"/>
    </row>
    <row r="207" spans="1:15" ht="15" thickBot="1">
      <c r="A207" s="38" t="s">
        <v>2228</v>
      </c>
      <c r="B207" s="39" t="s">
        <v>619</v>
      </c>
      <c r="C207" s="190" t="s">
        <v>496</v>
      </c>
      <c r="D207" s="285">
        <v>94.484702093397743</v>
      </c>
      <c r="E207" s="66">
        <f t="shared" si="2"/>
        <v>94.484702093397743</v>
      </c>
      <c r="F207" s="39">
        <v>0.48949999999999999</v>
      </c>
      <c r="G207" s="39">
        <v>30</v>
      </c>
      <c r="H207" s="39">
        <v>60</v>
      </c>
      <c r="I207" s="39">
        <v>2640</v>
      </c>
      <c r="J207" s="42"/>
    </row>
    <row r="208" spans="1:15" ht="15" thickTop="1">
      <c r="A208" s="33" t="s">
        <v>2229</v>
      </c>
      <c r="B208" s="20" t="s">
        <v>964</v>
      </c>
      <c r="C208" s="20" t="s">
        <v>498</v>
      </c>
      <c r="D208" s="283">
        <v>19.162640901771333</v>
      </c>
      <c r="E208" s="50">
        <f t="shared" si="2"/>
        <v>19.162640901771333</v>
      </c>
      <c r="F208" s="20">
        <v>5.2999999999999999E-2</v>
      </c>
      <c r="G208" s="20">
        <v>210</v>
      </c>
      <c r="H208" s="20">
        <v>840</v>
      </c>
      <c r="I208" s="20">
        <v>36960</v>
      </c>
      <c r="J208" s="301"/>
    </row>
    <row r="209" spans="1:15">
      <c r="A209" s="194" t="s">
        <v>2230</v>
      </c>
      <c r="B209" s="298" t="s">
        <v>625</v>
      </c>
      <c r="C209" s="298" t="s">
        <v>498</v>
      </c>
      <c r="D209" s="286">
        <v>16.250670960815885</v>
      </c>
      <c r="E209" s="300">
        <f t="shared" si="2"/>
        <v>16.250670960815885</v>
      </c>
      <c r="F209" s="298">
        <v>8.3000000000000004E-2</v>
      </c>
      <c r="G209" s="298">
        <v>120</v>
      </c>
      <c r="H209" s="298">
        <v>480</v>
      </c>
      <c r="I209" s="13">
        <v>21120</v>
      </c>
      <c r="J209" s="312"/>
      <c r="K209" s="276"/>
    </row>
    <row r="210" spans="1:15">
      <c r="A210" s="36" t="s">
        <v>499</v>
      </c>
      <c r="B210" s="4" t="s">
        <v>615</v>
      </c>
      <c r="C210" s="4" t="s">
        <v>498</v>
      </c>
      <c r="D210" s="286">
        <v>16.161404000093349</v>
      </c>
      <c r="E210" s="6">
        <f t="shared" si="2"/>
        <v>16.161404000093349</v>
      </c>
      <c r="F210" s="4">
        <v>0.13</v>
      </c>
      <c r="G210" s="4">
        <v>120</v>
      </c>
      <c r="H210" s="4">
        <v>480</v>
      </c>
      <c r="I210" s="13">
        <v>21120</v>
      </c>
      <c r="J210" s="37">
        <v>829805753597</v>
      </c>
    </row>
    <row r="211" spans="1:15">
      <c r="A211" s="36" t="s">
        <v>500</v>
      </c>
      <c r="B211" s="4" t="s">
        <v>616</v>
      </c>
      <c r="C211" s="4" t="s">
        <v>498</v>
      </c>
      <c r="D211" s="284">
        <v>13.098322014516089</v>
      </c>
      <c r="E211" s="15">
        <f t="shared" si="2"/>
        <v>13.098322014516089</v>
      </c>
      <c r="F211" s="4">
        <v>0.2</v>
      </c>
      <c r="G211" s="4">
        <v>120</v>
      </c>
      <c r="H211" s="4">
        <v>240</v>
      </c>
      <c r="I211" s="4">
        <v>10560</v>
      </c>
      <c r="J211" s="37">
        <v>829805753610</v>
      </c>
      <c r="N211" s="138"/>
    </row>
    <row r="212" spans="1:15">
      <c r="A212" s="36" t="s">
        <v>501</v>
      </c>
      <c r="B212" s="4" t="s">
        <v>617</v>
      </c>
      <c r="C212" s="4" t="s">
        <v>498</v>
      </c>
      <c r="D212" s="284">
        <v>15.475857079511769</v>
      </c>
      <c r="E212" s="15">
        <f t="shared" si="2"/>
        <v>15.475857079511769</v>
      </c>
      <c r="F212" s="4">
        <v>0.3</v>
      </c>
      <c r="G212" s="4">
        <v>75</v>
      </c>
      <c r="H212" s="4">
        <v>150</v>
      </c>
      <c r="I212" s="4">
        <v>6600</v>
      </c>
      <c r="J212" s="37">
        <v>829805753634</v>
      </c>
      <c r="N212" s="138"/>
    </row>
    <row r="213" spans="1:15">
      <c r="A213" s="36" t="s">
        <v>502</v>
      </c>
      <c r="B213" s="4" t="s">
        <v>618</v>
      </c>
      <c r="C213" s="4" t="s">
        <v>498</v>
      </c>
      <c r="D213" s="284">
        <v>23.396111927932967</v>
      </c>
      <c r="E213" s="15">
        <f t="shared" si="2"/>
        <v>23.396111927932967</v>
      </c>
      <c r="F213" s="4">
        <v>0.48</v>
      </c>
      <c r="G213" s="4">
        <v>50</v>
      </c>
      <c r="H213" s="4">
        <v>100</v>
      </c>
      <c r="I213" s="4">
        <v>4400</v>
      </c>
      <c r="J213" s="37">
        <v>829805753658</v>
      </c>
      <c r="O213" s="317"/>
    </row>
    <row r="214" spans="1:15">
      <c r="A214" s="36" t="s">
        <v>503</v>
      </c>
      <c r="B214" s="4" t="s">
        <v>619</v>
      </c>
      <c r="C214" s="4" t="s">
        <v>498</v>
      </c>
      <c r="D214" s="284">
        <v>30.032789563350367</v>
      </c>
      <c r="E214" s="15">
        <f t="shared" si="2"/>
        <v>30.032789563350367</v>
      </c>
      <c r="F214" s="4">
        <v>0.75</v>
      </c>
      <c r="G214" s="4">
        <v>32</v>
      </c>
      <c r="H214" s="4">
        <v>64</v>
      </c>
      <c r="I214" s="4">
        <v>2816</v>
      </c>
      <c r="J214" s="37">
        <v>829805753672</v>
      </c>
    </row>
    <row r="215" spans="1:15">
      <c r="A215" s="36" t="s">
        <v>504</v>
      </c>
      <c r="B215" s="4" t="s">
        <v>620</v>
      </c>
      <c r="C215" s="4" t="s">
        <v>498</v>
      </c>
      <c r="D215" s="284">
        <v>40.0680295922892</v>
      </c>
      <c r="E215" s="15">
        <f t="shared" si="2"/>
        <v>40.0680295922892</v>
      </c>
      <c r="F215" s="4">
        <v>1</v>
      </c>
      <c r="G215" s="4">
        <v>18</v>
      </c>
      <c r="H215" s="4">
        <v>36</v>
      </c>
      <c r="I215" s="4">
        <v>1584</v>
      </c>
      <c r="J215" s="37">
        <v>829805753696</v>
      </c>
    </row>
    <row r="216" spans="1:15">
      <c r="A216" s="36" t="s">
        <v>505</v>
      </c>
      <c r="B216" s="4" t="s">
        <v>621</v>
      </c>
      <c r="C216" s="4" t="s">
        <v>498</v>
      </c>
      <c r="D216" s="284">
        <v>58.359004877593392</v>
      </c>
      <c r="E216" s="15">
        <f t="shared" si="2"/>
        <v>58.359004877593392</v>
      </c>
      <c r="F216" s="4">
        <v>1.45</v>
      </c>
      <c r="G216" s="4">
        <v>12</v>
      </c>
      <c r="H216" s="4">
        <v>24</v>
      </c>
      <c r="I216" s="4">
        <v>1056</v>
      </c>
      <c r="J216" s="37">
        <v>829805753719</v>
      </c>
    </row>
    <row r="217" spans="1:15">
      <c r="A217" s="36" t="s">
        <v>506</v>
      </c>
      <c r="B217" s="4" t="s">
        <v>622</v>
      </c>
      <c r="C217" s="4" t="s">
        <v>498</v>
      </c>
      <c r="D217" s="284">
        <v>158.90102452799363</v>
      </c>
      <c r="E217" s="15">
        <f t="shared" si="2"/>
        <v>158.90102452799363</v>
      </c>
      <c r="F217" s="4">
        <v>2.4</v>
      </c>
      <c r="G217" s="4">
        <v>8</v>
      </c>
      <c r="H217" s="4">
        <v>16</v>
      </c>
      <c r="I217" s="4">
        <v>704</v>
      </c>
      <c r="J217" s="37">
        <v>829805753733</v>
      </c>
      <c r="N217" s="138"/>
    </row>
    <row r="218" spans="1:15">
      <c r="A218" s="36" t="s">
        <v>507</v>
      </c>
      <c r="B218" s="4" t="s">
        <v>623</v>
      </c>
      <c r="C218" s="4" t="s">
        <v>498</v>
      </c>
      <c r="D218" s="284">
        <v>214.70746108427264</v>
      </c>
      <c r="E218" s="15">
        <f t="shared" si="2"/>
        <v>214.70746108427264</v>
      </c>
      <c r="F218" s="4">
        <v>3.3</v>
      </c>
      <c r="G218" s="4">
        <v>6</v>
      </c>
      <c r="H218" s="4">
        <v>12</v>
      </c>
      <c r="I218" s="4">
        <v>528</v>
      </c>
      <c r="J218" s="37">
        <v>829805753757</v>
      </c>
    </row>
    <row r="219" spans="1:15">
      <c r="A219" s="36" t="s">
        <v>508</v>
      </c>
      <c r="B219" s="4" t="s">
        <v>624</v>
      </c>
      <c r="C219" s="4" t="s">
        <v>498</v>
      </c>
      <c r="D219" s="284">
        <v>428.21886158370086</v>
      </c>
      <c r="E219" s="6">
        <f t="shared" si="2"/>
        <v>428.21886158370086</v>
      </c>
      <c r="F219" s="4">
        <v>5.72</v>
      </c>
      <c r="G219" s="80">
        <v>3</v>
      </c>
      <c r="H219" s="80">
        <v>6</v>
      </c>
      <c r="I219" s="80">
        <v>264</v>
      </c>
      <c r="J219" s="52">
        <v>829805753771</v>
      </c>
    </row>
    <row r="220" spans="1:15" ht="15" thickBot="1">
      <c r="A220" s="38" t="s">
        <v>2231</v>
      </c>
      <c r="B220" s="298" t="s">
        <v>987</v>
      </c>
      <c r="C220" s="298" t="s">
        <v>498</v>
      </c>
      <c r="D220" s="299">
        <v>1141.0493827160492</v>
      </c>
      <c r="E220" s="66">
        <f t="shared" si="2"/>
        <v>1141.0493827160492</v>
      </c>
      <c r="F220" s="39">
        <v>7.59</v>
      </c>
      <c r="G220" s="39"/>
      <c r="H220" s="39">
        <v>7</v>
      </c>
      <c r="I220" s="39">
        <v>308</v>
      </c>
      <c r="J220" s="42">
        <v>829805765330</v>
      </c>
      <c r="M220" s="138"/>
    </row>
    <row r="221" spans="1:15" ht="15" thickTop="1">
      <c r="A221" s="194" t="s">
        <v>2232</v>
      </c>
      <c r="B221" s="20" t="s">
        <v>2030</v>
      </c>
      <c r="C221" s="20" t="s">
        <v>509</v>
      </c>
      <c r="D221" s="283">
        <v>17.163177670424044</v>
      </c>
      <c r="E221" s="50">
        <f t="shared" si="2"/>
        <v>17.163177670424044</v>
      </c>
      <c r="F221" s="20">
        <v>1.4E-2</v>
      </c>
      <c r="G221" s="20">
        <v>360</v>
      </c>
      <c r="H221" s="20">
        <v>1440</v>
      </c>
      <c r="I221" s="20">
        <v>63360</v>
      </c>
      <c r="J221" s="35">
        <v>829805765576</v>
      </c>
      <c r="M221" s="138"/>
    </row>
    <row r="222" spans="1:15">
      <c r="A222" s="194" t="s">
        <v>2233</v>
      </c>
      <c r="B222" s="13" t="s">
        <v>2207</v>
      </c>
      <c r="C222" s="13" t="s">
        <v>509</v>
      </c>
      <c r="D222" s="286">
        <v>17.36446591519055</v>
      </c>
      <c r="E222" s="15">
        <f t="shared" si="2"/>
        <v>17.36446591519055</v>
      </c>
      <c r="F222" s="13">
        <v>4.8000000000000001E-2</v>
      </c>
      <c r="G222" s="13">
        <v>225</v>
      </c>
      <c r="H222" s="13">
        <v>900</v>
      </c>
      <c r="I222" s="13">
        <v>39600</v>
      </c>
      <c r="J222" s="65"/>
      <c r="M222" s="138"/>
    </row>
    <row r="223" spans="1:15">
      <c r="A223" s="194" t="s">
        <v>2234</v>
      </c>
      <c r="B223" s="13" t="s">
        <v>2031</v>
      </c>
      <c r="C223" s="13" t="s">
        <v>509</v>
      </c>
      <c r="D223" s="286">
        <v>17.163177670424044</v>
      </c>
      <c r="E223" s="15">
        <f t="shared" si="2"/>
        <v>17.163177670424044</v>
      </c>
      <c r="F223" s="13">
        <v>1.7000000000000001E-2</v>
      </c>
      <c r="G223" s="13">
        <v>200</v>
      </c>
      <c r="H223" s="13">
        <v>800</v>
      </c>
      <c r="I223" s="13">
        <v>35200</v>
      </c>
      <c r="J223" s="65">
        <v>829805765606</v>
      </c>
      <c r="M223" s="138"/>
    </row>
    <row r="224" spans="1:15">
      <c r="A224" s="194" t="s">
        <v>2235</v>
      </c>
      <c r="B224" s="13" t="s">
        <v>2032</v>
      </c>
      <c r="C224" s="13" t="s">
        <v>509</v>
      </c>
      <c r="D224" s="286">
        <v>17.163177670424044</v>
      </c>
      <c r="E224" s="15">
        <f t="shared" si="2"/>
        <v>17.163177670424044</v>
      </c>
      <c r="F224" s="13">
        <v>3.7999999999999999E-2</v>
      </c>
      <c r="G224" s="13">
        <v>300</v>
      </c>
      <c r="H224" s="13">
        <v>600</v>
      </c>
      <c r="I224" s="13">
        <v>26400</v>
      </c>
      <c r="J224" s="65">
        <v>829805765361</v>
      </c>
      <c r="M224" s="138"/>
    </row>
    <row r="225" spans="1:10">
      <c r="A225" s="36" t="s">
        <v>510</v>
      </c>
      <c r="B225" s="13" t="s">
        <v>2015</v>
      </c>
      <c r="C225" s="13" t="s">
        <v>509</v>
      </c>
      <c r="D225" s="286">
        <v>17.357464584937802</v>
      </c>
      <c r="E225" s="15">
        <f t="shared" si="2"/>
        <v>17.357464584937802</v>
      </c>
      <c r="F225" s="13">
        <v>0.06</v>
      </c>
      <c r="G225" s="13">
        <v>300</v>
      </c>
      <c r="H225" s="13">
        <v>600</v>
      </c>
      <c r="I225" s="13">
        <v>26400</v>
      </c>
      <c r="J225" s="65">
        <v>829805752996</v>
      </c>
    </row>
    <row r="226" spans="1:10">
      <c r="A226" s="36" t="s">
        <v>511</v>
      </c>
      <c r="B226" s="4" t="s">
        <v>2010</v>
      </c>
      <c r="C226" s="4" t="s">
        <v>509</v>
      </c>
      <c r="D226" s="284">
        <v>17.357464584937802</v>
      </c>
      <c r="E226" s="15">
        <f t="shared" si="2"/>
        <v>17.357464584937802</v>
      </c>
      <c r="F226" s="4">
        <v>0.05</v>
      </c>
      <c r="G226" s="4">
        <v>300</v>
      </c>
      <c r="H226" s="4">
        <v>600</v>
      </c>
      <c r="I226" s="4">
        <v>26400</v>
      </c>
      <c r="J226" s="37">
        <v>829805753016</v>
      </c>
    </row>
    <row r="227" spans="1:10">
      <c r="A227" s="36" t="s">
        <v>2236</v>
      </c>
      <c r="B227" s="4" t="s">
        <v>2237</v>
      </c>
      <c r="C227" s="4" t="s">
        <v>509</v>
      </c>
      <c r="D227" s="284">
        <v>16.841116478797638</v>
      </c>
      <c r="E227" s="15">
        <f t="shared" si="2"/>
        <v>16.841116478797638</v>
      </c>
      <c r="F227" s="4">
        <v>6.9000000000000006E-2</v>
      </c>
      <c r="G227" s="4">
        <v>150</v>
      </c>
      <c r="H227" s="4">
        <v>300</v>
      </c>
      <c r="I227" s="4">
        <v>13200</v>
      </c>
      <c r="J227" s="37">
        <v>829805765378</v>
      </c>
    </row>
    <row r="228" spans="1:10">
      <c r="A228" s="36" t="s">
        <v>2238</v>
      </c>
      <c r="B228" s="4" t="s">
        <v>2033</v>
      </c>
      <c r="C228" s="4" t="s">
        <v>509</v>
      </c>
      <c r="D228" s="284">
        <v>17.042404723564143</v>
      </c>
      <c r="E228" s="15">
        <f t="shared" si="2"/>
        <v>17.042404723564143</v>
      </c>
      <c r="F228" s="4">
        <v>0.1</v>
      </c>
      <c r="G228" s="4">
        <v>150</v>
      </c>
      <c r="H228" s="4">
        <v>300</v>
      </c>
      <c r="I228" s="4">
        <v>13200</v>
      </c>
      <c r="J228" s="37"/>
    </row>
    <row r="229" spans="1:10">
      <c r="A229" s="36" t="s">
        <v>2239</v>
      </c>
      <c r="B229" s="4" t="s">
        <v>2034</v>
      </c>
      <c r="C229" s="4" t="s">
        <v>509</v>
      </c>
      <c r="D229" s="284">
        <v>17.042404723564143</v>
      </c>
      <c r="E229" s="15">
        <f t="shared" si="2"/>
        <v>17.042404723564143</v>
      </c>
      <c r="F229" s="4">
        <v>0.13</v>
      </c>
      <c r="G229" s="4">
        <v>150</v>
      </c>
      <c r="H229" s="4">
        <v>300</v>
      </c>
      <c r="I229" s="4">
        <v>13200</v>
      </c>
      <c r="J229" s="37"/>
    </row>
    <row r="230" spans="1:10">
      <c r="A230" s="36" t="s">
        <v>512</v>
      </c>
      <c r="B230" s="4" t="s">
        <v>2011</v>
      </c>
      <c r="C230" s="4" t="s">
        <v>509</v>
      </c>
      <c r="D230" s="284">
        <v>15.650890335830473</v>
      </c>
      <c r="E230" s="15">
        <f t="shared" si="2"/>
        <v>15.650890335830473</v>
      </c>
      <c r="F230" s="4">
        <v>0.11</v>
      </c>
      <c r="G230" s="4">
        <v>150</v>
      </c>
      <c r="H230" s="4">
        <v>300</v>
      </c>
      <c r="I230" s="4">
        <v>13200</v>
      </c>
      <c r="J230" s="37">
        <v>829805753030</v>
      </c>
    </row>
    <row r="231" spans="1:10">
      <c r="A231" s="36" t="s">
        <v>2240</v>
      </c>
      <c r="B231" s="4" t="s">
        <v>2241</v>
      </c>
      <c r="C231" s="4" t="s">
        <v>509</v>
      </c>
      <c r="D231" s="284">
        <v>19.753086419753085</v>
      </c>
      <c r="E231" s="15">
        <f t="shared" si="2"/>
        <v>19.753086419753085</v>
      </c>
      <c r="F231" s="4">
        <v>0.21</v>
      </c>
      <c r="G231" s="4">
        <v>100</v>
      </c>
      <c r="H231" s="4">
        <v>200</v>
      </c>
      <c r="I231" s="4">
        <v>8800</v>
      </c>
      <c r="J231" s="37"/>
    </row>
    <row r="232" spans="1:10">
      <c r="A232" s="36" t="s">
        <v>2242</v>
      </c>
      <c r="B232" s="4" t="s">
        <v>2035</v>
      </c>
      <c r="C232" s="4" t="s">
        <v>509</v>
      </c>
      <c r="D232" s="284">
        <v>13.405797101449274</v>
      </c>
      <c r="E232" s="15">
        <f t="shared" si="2"/>
        <v>13.405797101449274</v>
      </c>
      <c r="F232" s="4">
        <v>0.21</v>
      </c>
      <c r="G232" s="4">
        <v>100</v>
      </c>
      <c r="H232" s="4">
        <v>200</v>
      </c>
      <c r="I232" s="4">
        <v>8800</v>
      </c>
      <c r="J232" s="37">
        <v>829805765620</v>
      </c>
    </row>
    <row r="233" spans="1:10">
      <c r="A233" s="36" t="s">
        <v>2243</v>
      </c>
      <c r="B233" s="4" t="s">
        <v>2036</v>
      </c>
      <c r="C233" s="4" t="s">
        <v>509</v>
      </c>
      <c r="D233" s="284">
        <v>21.484165324745035</v>
      </c>
      <c r="E233" s="15">
        <f t="shared" si="2"/>
        <v>21.484165324745035</v>
      </c>
      <c r="F233" s="4">
        <v>0.21</v>
      </c>
      <c r="G233" s="4">
        <v>90</v>
      </c>
      <c r="H233" s="4">
        <v>180</v>
      </c>
      <c r="I233" s="4">
        <v>7920</v>
      </c>
      <c r="J233" s="37">
        <v>829805765644</v>
      </c>
    </row>
    <row r="234" spans="1:10">
      <c r="A234" s="36" t="s">
        <v>513</v>
      </c>
      <c r="B234" s="4" t="s">
        <v>1913</v>
      </c>
      <c r="C234" s="4" t="s">
        <v>509</v>
      </c>
      <c r="D234" s="284">
        <v>16.161404000093349</v>
      </c>
      <c r="E234" s="15">
        <f t="shared" si="2"/>
        <v>16.161404000093349</v>
      </c>
      <c r="F234" s="4">
        <v>0.21</v>
      </c>
      <c r="G234" s="4">
        <v>100</v>
      </c>
      <c r="H234" s="4">
        <v>200</v>
      </c>
      <c r="I234" s="4">
        <v>8800</v>
      </c>
      <c r="J234" s="37">
        <v>829805753054</v>
      </c>
    </row>
    <row r="235" spans="1:10">
      <c r="A235" s="36" t="s">
        <v>514</v>
      </c>
      <c r="B235" s="4" t="s">
        <v>1914</v>
      </c>
      <c r="C235" s="4" t="s">
        <v>509</v>
      </c>
      <c r="D235" s="284">
        <v>16.161404000093349</v>
      </c>
      <c r="E235" s="15">
        <f t="shared" si="2"/>
        <v>16.161404000093349</v>
      </c>
      <c r="F235" s="4">
        <v>0.17</v>
      </c>
      <c r="G235" s="4">
        <v>100</v>
      </c>
      <c r="H235" s="4">
        <v>200</v>
      </c>
      <c r="I235" s="4">
        <v>8800</v>
      </c>
      <c r="J235" s="37">
        <v>829805753078</v>
      </c>
    </row>
    <row r="236" spans="1:10">
      <c r="A236" s="36" t="s">
        <v>2244</v>
      </c>
      <c r="B236" s="4" t="s">
        <v>2245</v>
      </c>
      <c r="C236" s="4" t="s">
        <v>509</v>
      </c>
      <c r="D236" s="284">
        <v>27.455716586151368</v>
      </c>
      <c r="E236" s="15">
        <f t="shared" si="2"/>
        <v>27.455716586151368</v>
      </c>
      <c r="F236" s="4">
        <v>0.3</v>
      </c>
      <c r="G236" s="4">
        <v>60</v>
      </c>
      <c r="H236" s="4">
        <v>120</v>
      </c>
      <c r="I236" s="4">
        <v>5280</v>
      </c>
      <c r="J236" s="37"/>
    </row>
    <row r="237" spans="1:10">
      <c r="A237" s="36" t="s">
        <v>2246</v>
      </c>
      <c r="B237" s="4" t="s">
        <v>2247</v>
      </c>
      <c r="C237" s="4" t="s">
        <v>509</v>
      </c>
      <c r="D237" s="284">
        <v>24.382716049382715</v>
      </c>
      <c r="E237" s="15">
        <f t="shared" si="2"/>
        <v>24.382716049382715</v>
      </c>
      <c r="F237" s="4">
        <v>0.3</v>
      </c>
      <c r="G237" s="4">
        <v>60</v>
      </c>
      <c r="H237" s="4">
        <v>120</v>
      </c>
      <c r="I237" s="4">
        <v>5280</v>
      </c>
      <c r="J237" s="37"/>
    </row>
    <row r="238" spans="1:10">
      <c r="A238" s="36" t="s">
        <v>515</v>
      </c>
      <c r="B238" s="4" t="s">
        <v>1956</v>
      </c>
      <c r="C238" s="4" t="s">
        <v>509</v>
      </c>
      <c r="D238" s="284">
        <v>23.133562043454919</v>
      </c>
      <c r="E238" s="15">
        <f t="shared" si="2"/>
        <v>23.133562043454919</v>
      </c>
      <c r="F238" s="4">
        <v>0.34</v>
      </c>
      <c r="G238" s="4">
        <v>60</v>
      </c>
      <c r="H238" s="4">
        <v>120</v>
      </c>
      <c r="I238" s="4">
        <v>5280</v>
      </c>
      <c r="J238" s="37">
        <v>829805753092</v>
      </c>
    </row>
    <row r="239" spans="1:10">
      <c r="A239" s="36" t="s">
        <v>516</v>
      </c>
      <c r="B239" s="4" t="s">
        <v>1957</v>
      </c>
      <c r="C239" s="4" t="s">
        <v>509</v>
      </c>
      <c r="D239" s="284">
        <v>20.843543606618589</v>
      </c>
      <c r="E239" s="15">
        <f t="shared" si="2"/>
        <v>20.843543606618589</v>
      </c>
      <c r="F239" s="4">
        <v>0.31</v>
      </c>
      <c r="G239" s="4">
        <v>60</v>
      </c>
      <c r="H239" s="4">
        <v>120</v>
      </c>
      <c r="I239" s="4">
        <v>5280</v>
      </c>
      <c r="J239" s="37">
        <v>829805753115</v>
      </c>
    </row>
    <row r="240" spans="1:10">
      <c r="A240" s="36" t="s">
        <v>517</v>
      </c>
      <c r="B240" s="4" t="s">
        <v>2016</v>
      </c>
      <c r="C240" s="4" t="s">
        <v>509</v>
      </c>
      <c r="D240" s="284">
        <v>20.843543606618589</v>
      </c>
      <c r="E240" s="15">
        <f t="shared" si="2"/>
        <v>20.843543606618589</v>
      </c>
      <c r="F240" s="4">
        <v>0.26</v>
      </c>
      <c r="G240" s="4">
        <v>60</v>
      </c>
      <c r="H240" s="4">
        <v>120</v>
      </c>
      <c r="I240" s="4">
        <v>5280</v>
      </c>
      <c r="J240" s="37">
        <v>829805753139</v>
      </c>
    </row>
    <row r="241" spans="1:10">
      <c r="A241" s="36" t="s">
        <v>2248</v>
      </c>
      <c r="B241" s="4" t="s">
        <v>2249</v>
      </c>
      <c r="C241" s="4" t="s">
        <v>509</v>
      </c>
      <c r="D241" s="284">
        <v>32.139023081052059</v>
      </c>
      <c r="E241" s="15">
        <f t="shared" si="2"/>
        <v>32.139023081052059</v>
      </c>
      <c r="F241" s="4">
        <v>0.37</v>
      </c>
      <c r="G241" s="4">
        <v>25</v>
      </c>
      <c r="H241" s="4">
        <v>75</v>
      </c>
      <c r="I241" s="4">
        <v>3300</v>
      </c>
      <c r="J241" s="37"/>
    </row>
    <row r="242" spans="1:10">
      <c r="A242" s="36" t="s">
        <v>2250</v>
      </c>
      <c r="B242" s="4" t="s">
        <v>2037</v>
      </c>
      <c r="C242" s="4" t="s">
        <v>509</v>
      </c>
      <c r="D242" s="284">
        <v>32.139023081052059</v>
      </c>
      <c r="E242" s="15">
        <f t="shared" si="2"/>
        <v>32.139023081052059</v>
      </c>
      <c r="F242" s="4">
        <v>0.38</v>
      </c>
      <c r="G242" s="4">
        <v>25</v>
      </c>
      <c r="H242" s="4">
        <v>75</v>
      </c>
      <c r="I242" s="4">
        <v>3300</v>
      </c>
      <c r="J242" s="37"/>
    </row>
    <row r="243" spans="1:10">
      <c r="A243" s="36" t="s">
        <v>518</v>
      </c>
      <c r="B243" s="4" t="s">
        <v>2012</v>
      </c>
      <c r="C243" s="4" t="s">
        <v>509</v>
      </c>
      <c r="D243" s="284">
        <v>26.371677285350881</v>
      </c>
      <c r="E243" s="15">
        <f t="shared" si="2"/>
        <v>26.371677285350881</v>
      </c>
      <c r="F243" s="4">
        <v>0.48</v>
      </c>
      <c r="G243" s="4">
        <v>25</v>
      </c>
      <c r="H243" s="4">
        <v>75</v>
      </c>
      <c r="I243" s="4">
        <v>3300</v>
      </c>
      <c r="J243" s="37">
        <v>829805753153</v>
      </c>
    </row>
    <row r="244" spans="1:10">
      <c r="A244" s="36" t="s">
        <v>519</v>
      </c>
      <c r="B244" s="4" t="s">
        <v>2013</v>
      </c>
      <c r="C244" s="4" t="s">
        <v>509</v>
      </c>
      <c r="D244" s="284">
        <v>26.371677285350881</v>
      </c>
      <c r="E244" s="15">
        <f t="shared" si="2"/>
        <v>26.371677285350881</v>
      </c>
      <c r="F244" s="4">
        <v>0.48</v>
      </c>
      <c r="G244" s="4">
        <v>25</v>
      </c>
      <c r="H244" s="4">
        <v>75</v>
      </c>
      <c r="I244" s="4">
        <v>3300</v>
      </c>
      <c r="J244" s="37">
        <v>829805753177</v>
      </c>
    </row>
    <row r="245" spans="1:10">
      <c r="A245" s="36" t="s">
        <v>520</v>
      </c>
      <c r="B245" s="4" t="s">
        <v>2017</v>
      </c>
      <c r="C245" s="4" t="s">
        <v>509</v>
      </c>
      <c r="D245" s="284">
        <v>23.133562043454919</v>
      </c>
      <c r="E245" s="15">
        <f t="shared" si="2"/>
        <v>23.133562043454919</v>
      </c>
      <c r="F245" s="4">
        <v>0.43</v>
      </c>
      <c r="G245" s="4">
        <v>25</v>
      </c>
      <c r="H245" s="4">
        <v>75</v>
      </c>
      <c r="I245" s="4">
        <v>3300</v>
      </c>
      <c r="J245" s="37">
        <v>829805753191</v>
      </c>
    </row>
    <row r="246" spans="1:10">
      <c r="A246" s="36" t="s">
        <v>521</v>
      </c>
      <c r="B246" s="4" t="s">
        <v>1960</v>
      </c>
      <c r="C246" s="4" t="s">
        <v>509</v>
      </c>
      <c r="D246" s="284">
        <v>26.45919391351023</v>
      </c>
      <c r="E246" s="15">
        <f t="shared" si="2"/>
        <v>26.45919391351023</v>
      </c>
      <c r="F246" s="4">
        <v>0.3</v>
      </c>
      <c r="G246" s="4">
        <v>25</v>
      </c>
      <c r="H246" s="4">
        <v>75</v>
      </c>
      <c r="I246" s="4">
        <v>3300</v>
      </c>
      <c r="J246" s="37">
        <v>829805753214</v>
      </c>
    </row>
    <row r="247" spans="1:10">
      <c r="A247" s="36" t="s">
        <v>2251</v>
      </c>
      <c r="B247" s="4" t="s">
        <v>2038</v>
      </c>
      <c r="C247" s="4" t="s">
        <v>509</v>
      </c>
      <c r="D247" s="284">
        <v>45.397208803005903</v>
      </c>
      <c r="E247" s="15">
        <f t="shared" si="2"/>
        <v>45.397208803005903</v>
      </c>
      <c r="F247" s="4">
        <v>0.54</v>
      </c>
      <c r="G247" s="4">
        <v>30</v>
      </c>
      <c r="H247" s="4">
        <v>60</v>
      </c>
      <c r="I247" s="4">
        <v>2640</v>
      </c>
      <c r="J247" s="37"/>
    </row>
    <row r="248" spans="1:10">
      <c r="A248" s="36" t="s">
        <v>2252</v>
      </c>
      <c r="B248" s="4" t="s">
        <v>2253</v>
      </c>
      <c r="C248" s="4" t="s">
        <v>509</v>
      </c>
      <c r="D248" s="284">
        <v>40.016103059581319</v>
      </c>
      <c r="E248" s="15">
        <f t="shared" si="2"/>
        <v>40.016103059581319</v>
      </c>
      <c r="F248" s="4">
        <v>0.54</v>
      </c>
      <c r="G248" s="4">
        <v>30</v>
      </c>
      <c r="H248" s="4">
        <v>60</v>
      </c>
      <c r="I248" s="4">
        <v>2640</v>
      </c>
      <c r="J248" s="37"/>
    </row>
    <row r="249" spans="1:10">
      <c r="A249" s="36" t="s">
        <v>522</v>
      </c>
      <c r="B249" s="4" t="s">
        <v>1961</v>
      </c>
      <c r="C249" s="4" t="s">
        <v>509</v>
      </c>
      <c r="D249" s="284">
        <v>39.805479707811145</v>
      </c>
      <c r="E249" s="15">
        <f t="shared" si="2"/>
        <v>39.805479707811145</v>
      </c>
      <c r="F249" s="4">
        <v>0.65</v>
      </c>
      <c r="G249" s="4">
        <v>30</v>
      </c>
      <c r="H249" s="4">
        <v>60</v>
      </c>
      <c r="I249" s="4">
        <v>2640</v>
      </c>
      <c r="J249" s="37">
        <v>829805753238</v>
      </c>
    </row>
    <row r="250" spans="1:10">
      <c r="A250" s="36" t="s">
        <v>523</v>
      </c>
      <c r="B250" s="4" t="s">
        <v>1962</v>
      </c>
      <c r="C250" s="4" t="s">
        <v>509</v>
      </c>
      <c r="D250" s="284">
        <v>33.679315736656626</v>
      </c>
      <c r="E250" s="15">
        <f t="shared" si="2"/>
        <v>33.679315736656626</v>
      </c>
      <c r="F250" s="4">
        <v>0.83</v>
      </c>
      <c r="G250" s="4">
        <v>30</v>
      </c>
      <c r="H250" s="4">
        <v>60</v>
      </c>
      <c r="I250" s="4">
        <v>2640</v>
      </c>
      <c r="J250" s="37">
        <v>829805753252</v>
      </c>
    </row>
    <row r="251" spans="1:10">
      <c r="A251" s="36" t="s">
        <v>524</v>
      </c>
      <c r="B251" s="4" t="s">
        <v>2014</v>
      </c>
      <c r="C251" s="4" t="s">
        <v>509</v>
      </c>
      <c r="D251" s="284">
        <v>31.564330556138994</v>
      </c>
      <c r="E251" s="15">
        <f t="shared" si="2"/>
        <v>31.564330556138994</v>
      </c>
      <c r="F251" s="4">
        <v>0.78</v>
      </c>
      <c r="G251" s="4">
        <v>30</v>
      </c>
      <c r="H251" s="4">
        <v>60</v>
      </c>
      <c r="I251" s="4">
        <v>2640</v>
      </c>
      <c r="J251" s="37">
        <v>829805753276</v>
      </c>
    </row>
    <row r="252" spans="1:10">
      <c r="A252" s="36" t="s">
        <v>525</v>
      </c>
      <c r="B252" s="4" t="s">
        <v>1963</v>
      </c>
      <c r="C252" s="4" t="s">
        <v>509</v>
      </c>
      <c r="D252" s="284">
        <v>31.564330556138994</v>
      </c>
      <c r="E252" s="15">
        <f t="shared" si="2"/>
        <v>31.564330556138994</v>
      </c>
      <c r="F252" s="4">
        <v>0.73</v>
      </c>
      <c r="G252" s="4">
        <v>30</v>
      </c>
      <c r="H252" s="4">
        <v>60</v>
      </c>
      <c r="I252" s="4">
        <v>2640</v>
      </c>
      <c r="J252" s="37">
        <v>829805753290</v>
      </c>
    </row>
    <row r="253" spans="1:10">
      <c r="A253" s="36" t="s">
        <v>526</v>
      </c>
      <c r="B253" s="4" t="s">
        <v>1964</v>
      </c>
      <c r="C253" s="4" t="s">
        <v>509</v>
      </c>
      <c r="D253" s="284">
        <v>35.137926205979134</v>
      </c>
      <c r="E253" s="15">
        <f t="shared" si="2"/>
        <v>35.137926205979134</v>
      </c>
      <c r="F253" s="4">
        <v>0.85</v>
      </c>
      <c r="G253" s="4">
        <v>30</v>
      </c>
      <c r="H253" s="4">
        <v>60</v>
      </c>
      <c r="I253" s="4">
        <v>2640</v>
      </c>
      <c r="J253" s="37">
        <v>829805753313</v>
      </c>
    </row>
    <row r="254" spans="1:10">
      <c r="A254" s="36" t="s">
        <v>2254</v>
      </c>
      <c r="B254" s="4" t="s">
        <v>2255</v>
      </c>
      <c r="C254" s="4" t="s">
        <v>509</v>
      </c>
      <c r="D254" s="284">
        <v>57.648953301127214</v>
      </c>
      <c r="E254" s="15">
        <f t="shared" si="2"/>
        <v>57.648953301127214</v>
      </c>
      <c r="F254" s="4">
        <v>0.9</v>
      </c>
      <c r="G254" s="4">
        <v>15</v>
      </c>
      <c r="H254" s="4">
        <v>30</v>
      </c>
      <c r="I254" s="4">
        <v>1320</v>
      </c>
      <c r="J254" s="37"/>
    </row>
    <row r="255" spans="1:10">
      <c r="A255" s="36" t="s">
        <v>2256</v>
      </c>
      <c r="B255" s="4" t="s">
        <v>2257</v>
      </c>
      <c r="C255" s="4" t="s">
        <v>509</v>
      </c>
      <c r="D255" s="284">
        <v>57.648953301127214</v>
      </c>
      <c r="E255" s="15">
        <f t="shared" si="2"/>
        <v>57.648953301127214</v>
      </c>
      <c r="F255" s="4">
        <v>0.98</v>
      </c>
      <c r="G255" s="4">
        <v>15</v>
      </c>
      <c r="H255" s="4">
        <v>30</v>
      </c>
      <c r="I255" s="4">
        <v>1320</v>
      </c>
      <c r="J255" s="37"/>
    </row>
    <row r="256" spans="1:10">
      <c r="A256" s="36" t="s">
        <v>2258</v>
      </c>
      <c r="B256" s="4" t="s">
        <v>2215</v>
      </c>
      <c r="C256" s="4" t="s">
        <v>509</v>
      </c>
      <c r="D256" s="284">
        <v>72.732152442297362</v>
      </c>
      <c r="E256" s="15">
        <f t="shared" si="2"/>
        <v>72.732152442297362</v>
      </c>
      <c r="F256" s="4">
        <v>0.99</v>
      </c>
      <c r="G256" s="4">
        <v>15</v>
      </c>
      <c r="H256" s="4">
        <v>30</v>
      </c>
      <c r="I256" s="4">
        <v>1320</v>
      </c>
      <c r="J256" s="37"/>
    </row>
    <row r="257" spans="1:17">
      <c r="A257" s="36" t="s">
        <v>527</v>
      </c>
      <c r="B257" s="4" t="s">
        <v>2018</v>
      </c>
      <c r="C257" s="4" t="s">
        <v>509</v>
      </c>
      <c r="D257" s="284">
        <v>57.337977549067652</v>
      </c>
      <c r="E257" s="15">
        <f t="shared" si="2"/>
        <v>57.337977549067652</v>
      </c>
      <c r="F257" s="4">
        <v>1.3</v>
      </c>
      <c r="G257" s="4">
        <v>15</v>
      </c>
      <c r="H257" s="4">
        <v>30</v>
      </c>
      <c r="I257" s="4">
        <v>1320</v>
      </c>
      <c r="J257" s="37">
        <v>829805753344</v>
      </c>
    </row>
    <row r="258" spans="1:17">
      <c r="A258" s="36" t="s">
        <v>528</v>
      </c>
      <c r="B258" s="4" t="s">
        <v>2019</v>
      </c>
      <c r="C258" s="4" t="s">
        <v>509</v>
      </c>
      <c r="D258" s="284">
        <v>53.414315386590111</v>
      </c>
      <c r="E258" s="15">
        <f t="shared" si="2"/>
        <v>53.414315386590111</v>
      </c>
      <c r="F258" s="4">
        <v>1.2</v>
      </c>
      <c r="G258" s="4">
        <v>15</v>
      </c>
      <c r="H258" s="4">
        <v>30</v>
      </c>
      <c r="I258" s="4">
        <v>1320</v>
      </c>
      <c r="J258" s="37">
        <v>829805753368</v>
      </c>
    </row>
    <row r="259" spans="1:17">
      <c r="A259" s="36" t="s">
        <v>529</v>
      </c>
      <c r="B259" s="4" t="s">
        <v>2020</v>
      </c>
      <c r="C259" s="4" t="s">
        <v>509</v>
      </c>
      <c r="D259" s="284">
        <v>52.99131835048658</v>
      </c>
      <c r="E259" s="15">
        <f t="shared" si="2"/>
        <v>52.99131835048658</v>
      </c>
      <c r="F259" s="4">
        <v>0.98</v>
      </c>
      <c r="G259" s="4">
        <v>15</v>
      </c>
      <c r="H259" s="4">
        <v>30</v>
      </c>
      <c r="I259" s="4">
        <v>1320</v>
      </c>
      <c r="J259" s="37">
        <v>829805753382</v>
      </c>
    </row>
    <row r="260" spans="1:17">
      <c r="A260" s="36" t="s">
        <v>2259</v>
      </c>
      <c r="B260" s="4" t="s">
        <v>2260</v>
      </c>
      <c r="C260" s="4" t="s">
        <v>509</v>
      </c>
      <c r="D260" s="284">
        <v>79.723564143853991</v>
      </c>
      <c r="E260" s="15">
        <f t="shared" si="2"/>
        <v>79.723564143853991</v>
      </c>
      <c r="F260" s="4">
        <v>1.41</v>
      </c>
      <c r="G260" s="4">
        <v>12</v>
      </c>
      <c r="H260" s="4">
        <v>24</v>
      </c>
      <c r="I260" s="4">
        <v>1056</v>
      </c>
      <c r="J260" s="37"/>
    </row>
    <row r="261" spans="1:17">
      <c r="A261" s="36" t="s">
        <v>530</v>
      </c>
      <c r="B261" s="4" t="s">
        <v>2021</v>
      </c>
      <c r="C261" s="4" t="s">
        <v>509</v>
      </c>
      <c r="D261" s="284">
        <v>73.382692711615192</v>
      </c>
      <c r="E261" s="15">
        <f t="shared" si="2"/>
        <v>73.382692711615192</v>
      </c>
      <c r="F261" s="4">
        <v>2</v>
      </c>
      <c r="G261" s="4" t="s">
        <v>380</v>
      </c>
      <c r="H261" s="4">
        <v>24</v>
      </c>
      <c r="I261" s="4">
        <v>1056</v>
      </c>
      <c r="J261" s="37" t="s">
        <v>1393</v>
      </c>
    </row>
    <row r="262" spans="1:17">
      <c r="A262" s="36" t="s">
        <v>531</v>
      </c>
      <c r="B262" s="4" t="s">
        <v>2022</v>
      </c>
      <c r="C262" s="4" t="s">
        <v>509</v>
      </c>
      <c r="D262" s="284">
        <v>79.275479007678115</v>
      </c>
      <c r="E262" s="15">
        <f t="shared" si="2"/>
        <v>79.275479007678115</v>
      </c>
      <c r="F262" s="4">
        <v>2.5</v>
      </c>
      <c r="G262" s="4">
        <v>12</v>
      </c>
      <c r="H262" s="4">
        <v>24</v>
      </c>
      <c r="I262" s="4">
        <v>1056</v>
      </c>
      <c r="J262" s="37">
        <v>829805753412</v>
      </c>
    </row>
    <row r="263" spans="1:17">
      <c r="A263" s="36" t="s">
        <v>532</v>
      </c>
      <c r="B263" s="4" t="s">
        <v>2023</v>
      </c>
      <c r="C263" s="4" t="s">
        <v>509</v>
      </c>
      <c r="D263" s="284">
        <v>77.74393801488948</v>
      </c>
      <c r="E263" s="15">
        <f t="shared" si="2"/>
        <v>77.74393801488948</v>
      </c>
      <c r="F263" s="4">
        <v>2.2999999999999998</v>
      </c>
      <c r="G263" s="4" t="s">
        <v>380</v>
      </c>
      <c r="H263" s="4">
        <v>24</v>
      </c>
      <c r="I263" s="4">
        <v>1056</v>
      </c>
      <c r="J263" s="37">
        <v>829805753436</v>
      </c>
    </row>
    <row r="264" spans="1:17">
      <c r="A264" s="36" t="s">
        <v>533</v>
      </c>
      <c r="B264" s="4" t="s">
        <v>1803</v>
      </c>
      <c r="C264" s="4" t="s">
        <v>509</v>
      </c>
      <c r="D264" s="284">
        <v>72.653387476953938</v>
      </c>
      <c r="E264" s="15">
        <f t="shared" si="2"/>
        <v>72.653387476953938</v>
      </c>
      <c r="F264" s="4">
        <v>2</v>
      </c>
      <c r="G264" s="4">
        <v>12</v>
      </c>
      <c r="H264" s="4">
        <v>24</v>
      </c>
      <c r="I264" s="4">
        <v>1056</v>
      </c>
      <c r="J264" s="37">
        <v>829805753450</v>
      </c>
    </row>
    <row r="265" spans="1:17">
      <c r="A265" s="36" t="s">
        <v>534</v>
      </c>
      <c r="B265" s="4" t="s">
        <v>2024</v>
      </c>
      <c r="C265" s="4" t="s">
        <v>509</v>
      </c>
      <c r="D265" s="284">
        <v>73.747345328945826</v>
      </c>
      <c r="E265" s="15">
        <f t="shared" si="2"/>
        <v>73.747345328945826</v>
      </c>
      <c r="F265" s="4">
        <v>1.6</v>
      </c>
      <c r="G265" s="4" t="s">
        <v>380</v>
      </c>
      <c r="H265" s="4">
        <v>24</v>
      </c>
      <c r="I265" s="4">
        <v>1056</v>
      </c>
      <c r="J265" s="37">
        <v>829805753474</v>
      </c>
    </row>
    <row r="266" spans="1:17">
      <c r="A266" s="36" t="s">
        <v>2261</v>
      </c>
      <c r="B266" s="4" t="s">
        <v>2262</v>
      </c>
      <c r="C266" s="4" t="s">
        <v>509</v>
      </c>
      <c r="D266" s="284">
        <v>152.9253891572732</v>
      </c>
      <c r="E266" s="15">
        <f t="shared" si="2"/>
        <v>152.9253891572732</v>
      </c>
      <c r="F266" s="4">
        <v>2.2239</v>
      </c>
      <c r="G266" s="4">
        <v>5</v>
      </c>
      <c r="H266" s="4">
        <v>10</v>
      </c>
      <c r="I266" s="4">
        <v>440</v>
      </c>
      <c r="J266" s="37"/>
    </row>
    <row r="267" spans="1:17">
      <c r="A267" s="36" t="s">
        <v>2263</v>
      </c>
      <c r="B267" s="4" t="s">
        <v>2264</v>
      </c>
      <c r="C267" s="4" t="s">
        <v>509</v>
      </c>
      <c r="D267" s="284">
        <v>119.96779388083736</v>
      </c>
      <c r="E267" s="15">
        <f t="shared" si="2"/>
        <v>119.96779388083736</v>
      </c>
      <c r="F267" s="4">
        <v>3.56</v>
      </c>
      <c r="G267" s="4">
        <v>5</v>
      </c>
      <c r="H267" s="4">
        <v>10</v>
      </c>
      <c r="I267" s="4">
        <v>440</v>
      </c>
      <c r="J267" s="37"/>
      <c r="P267" s="138"/>
      <c r="Q267" s="138"/>
    </row>
    <row r="268" spans="1:17">
      <c r="A268" s="36" t="s">
        <v>535</v>
      </c>
      <c r="B268" s="4" t="s">
        <v>2025</v>
      </c>
      <c r="C268" s="4" t="s">
        <v>509</v>
      </c>
      <c r="D268" s="284">
        <v>152.10389974095074</v>
      </c>
      <c r="E268" s="15">
        <f t="shared" si="2"/>
        <v>152.10389974095074</v>
      </c>
      <c r="F268" s="4">
        <v>3.2</v>
      </c>
      <c r="G268" s="4">
        <v>5</v>
      </c>
      <c r="H268" s="4">
        <v>10</v>
      </c>
      <c r="I268" s="4">
        <v>440</v>
      </c>
      <c r="J268" s="37">
        <v>829805753498</v>
      </c>
      <c r="M268" s="138"/>
      <c r="P268" s="138"/>
    </row>
    <row r="269" spans="1:17">
      <c r="A269" s="36" t="s">
        <v>536</v>
      </c>
      <c r="B269" s="4" t="s">
        <v>2026</v>
      </c>
      <c r="C269" s="4" t="s">
        <v>509</v>
      </c>
      <c r="D269" s="284">
        <v>152.10389974095074</v>
      </c>
      <c r="E269" s="15">
        <f t="shared" si="2"/>
        <v>152.10389974095074</v>
      </c>
      <c r="F269" s="4">
        <v>3.3</v>
      </c>
      <c r="G269" s="4">
        <v>5</v>
      </c>
      <c r="H269" s="4">
        <v>10</v>
      </c>
      <c r="I269" s="4">
        <v>440</v>
      </c>
      <c r="J269" s="37">
        <v>829805753511</v>
      </c>
    </row>
    <row r="270" spans="1:17">
      <c r="A270" s="36" t="s">
        <v>537</v>
      </c>
      <c r="B270" s="4" t="s">
        <v>1805</v>
      </c>
      <c r="C270" s="4" t="s">
        <v>509</v>
      </c>
      <c r="D270" s="284">
        <v>143.93568111274473</v>
      </c>
      <c r="E270" s="15">
        <f t="shared" si="2"/>
        <v>143.93568111274473</v>
      </c>
      <c r="F270" s="4">
        <v>3.1</v>
      </c>
      <c r="G270" s="4">
        <v>5</v>
      </c>
      <c r="H270" s="4">
        <v>10</v>
      </c>
      <c r="I270" s="4">
        <v>440</v>
      </c>
      <c r="J270" s="37">
        <v>829805753535</v>
      </c>
    </row>
    <row r="271" spans="1:17">
      <c r="A271" s="36" t="s">
        <v>538</v>
      </c>
      <c r="B271" s="4" t="s">
        <v>2027</v>
      </c>
      <c r="C271" s="4" t="s">
        <v>509</v>
      </c>
      <c r="D271" s="284">
        <v>143.93568111274473</v>
      </c>
      <c r="E271" s="15">
        <f t="shared" si="2"/>
        <v>143.93568111274473</v>
      </c>
      <c r="F271" s="4">
        <v>3.8</v>
      </c>
      <c r="G271" s="4">
        <v>5</v>
      </c>
      <c r="H271" s="4">
        <v>10</v>
      </c>
      <c r="I271" s="4">
        <v>440</v>
      </c>
      <c r="J271" s="37">
        <v>829805753559</v>
      </c>
    </row>
    <row r="272" spans="1:17">
      <c r="A272" s="79" t="s">
        <v>539</v>
      </c>
      <c r="B272" s="4" t="s">
        <v>1679</v>
      </c>
      <c r="C272" s="4" t="s">
        <v>509</v>
      </c>
      <c r="D272" s="284">
        <v>143.93568111274473</v>
      </c>
      <c r="E272" s="6">
        <f t="shared" si="2"/>
        <v>143.93568111274473</v>
      </c>
      <c r="F272" s="4">
        <v>3</v>
      </c>
      <c r="G272" s="4">
        <v>5</v>
      </c>
      <c r="H272" s="80">
        <v>10</v>
      </c>
      <c r="I272" s="4">
        <v>440</v>
      </c>
      <c r="J272" s="37">
        <v>829805753573</v>
      </c>
    </row>
    <row r="273" spans="1:11">
      <c r="A273" s="64" t="s">
        <v>2265</v>
      </c>
      <c r="B273" s="298" t="s">
        <v>2266</v>
      </c>
      <c r="C273" s="298" t="s">
        <v>509</v>
      </c>
      <c r="D273" s="299">
        <v>369.83360171765969</v>
      </c>
      <c r="E273" s="300">
        <f t="shared" si="2"/>
        <v>369.83360171765969</v>
      </c>
      <c r="F273" s="298">
        <v>4.5</v>
      </c>
      <c r="G273" s="298"/>
      <c r="H273" s="13">
        <v>5</v>
      </c>
      <c r="I273" s="298">
        <v>220</v>
      </c>
      <c r="J273" s="301"/>
    </row>
    <row r="274" spans="1:11">
      <c r="A274" s="13" t="s">
        <v>2267</v>
      </c>
      <c r="B274" s="4" t="s">
        <v>120</v>
      </c>
      <c r="C274" s="4" t="s">
        <v>509</v>
      </c>
      <c r="D274" s="284">
        <v>382.30005367686522</v>
      </c>
      <c r="E274" s="6">
        <f t="shared" si="2"/>
        <v>382.30005367686522</v>
      </c>
      <c r="F274" s="4">
        <v>6.15</v>
      </c>
      <c r="G274" s="4"/>
      <c r="H274" s="13">
        <v>4</v>
      </c>
      <c r="I274" s="4"/>
      <c r="J274" s="312"/>
      <c r="K274" s="276"/>
    </row>
    <row r="275" spans="1:11">
      <c r="A275" s="4" t="s">
        <v>2268</v>
      </c>
      <c r="B275" s="4" t="s">
        <v>121</v>
      </c>
      <c r="C275" s="4" t="s">
        <v>509</v>
      </c>
      <c r="D275" s="284">
        <v>422.70531400966178</v>
      </c>
      <c r="E275" s="6">
        <f t="shared" si="2"/>
        <v>422.70531400966178</v>
      </c>
      <c r="F275" s="4">
        <v>6.78</v>
      </c>
      <c r="G275" s="4"/>
      <c r="H275" s="4">
        <v>4</v>
      </c>
      <c r="I275" s="4"/>
      <c r="J275" s="312"/>
      <c r="K275" s="276"/>
    </row>
    <row r="276" spans="1:11" ht="15" thickBot="1">
      <c r="A276" s="318" t="s">
        <v>2269</v>
      </c>
      <c r="B276" s="298" t="s">
        <v>1804</v>
      </c>
      <c r="C276" s="298" t="s">
        <v>509</v>
      </c>
      <c r="D276" s="299">
        <v>550.2952227589908</v>
      </c>
      <c r="E276" s="300">
        <f t="shared" si="2"/>
        <v>550.2952227589908</v>
      </c>
      <c r="F276" s="298">
        <v>6.78</v>
      </c>
      <c r="G276" s="298"/>
      <c r="H276" s="190">
        <v>4</v>
      </c>
      <c r="I276" s="298"/>
      <c r="J276" s="301"/>
    </row>
    <row r="277" spans="1:11" ht="15" thickTop="1">
      <c r="A277" s="33" t="s">
        <v>541</v>
      </c>
      <c r="B277" s="20" t="s">
        <v>625</v>
      </c>
      <c r="C277" s="20" t="s">
        <v>540</v>
      </c>
      <c r="D277" s="283">
        <v>66.439706877640063</v>
      </c>
      <c r="E277" s="50">
        <f t="shared" si="2"/>
        <v>66.439706877640063</v>
      </c>
      <c r="F277" s="20">
        <v>0.45</v>
      </c>
      <c r="G277" s="20">
        <v>60</v>
      </c>
      <c r="H277" s="20">
        <v>240</v>
      </c>
      <c r="I277" s="20">
        <v>10560</v>
      </c>
      <c r="J277" s="35">
        <v>829805755744</v>
      </c>
    </row>
    <row r="278" spans="1:11">
      <c r="A278" s="36" t="s">
        <v>542</v>
      </c>
      <c r="B278" s="4" t="s">
        <v>615</v>
      </c>
      <c r="C278" s="4" t="s">
        <v>540</v>
      </c>
      <c r="D278" s="284">
        <v>44.82309972228056</v>
      </c>
      <c r="E278" s="15">
        <f t="shared" si="2"/>
        <v>44.82309972228056</v>
      </c>
      <c r="F278" s="4">
        <v>0.42</v>
      </c>
      <c r="G278" s="4">
        <v>40</v>
      </c>
      <c r="H278" s="4">
        <v>160</v>
      </c>
      <c r="I278" s="4">
        <v>7040</v>
      </c>
      <c r="J278" s="37">
        <v>829805755768</v>
      </c>
    </row>
    <row r="279" spans="1:11">
      <c r="A279" s="36" t="s">
        <v>543</v>
      </c>
      <c r="B279" s="4" t="s">
        <v>616</v>
      </c>
      <c r="C279" s="4" t="s">
        <v>540</v>
      </c>
      <c r="D279" s="284">
        <v>42.868561693388408</v>
      </c>
      <c r="E279" s="15">
        <f t="shared" si="2"/>
        <v>42.868561693388408</v>
      </c>
      <c r="F279" s="4">
        <v>0.44</v>
      </c>
      <c r="G279" s="4">
        <v>50</v>
      </c>
      <c r="H279" s="4">
        <v>100</v>
      </c>
      <c r="I279" s="4">
        <v>4400</v>
      </c>
      <c r="J279" s="37">
        <v>829805755782</v>
      </c>
    </row>
    <row r="280" spans="1:11">
      <c r="A280" s="36" t="s">
        <v>544</v>
      </c>
      <c r="B280" s="4" t="s">
        <v>617</v>
      </c>
      <c r="C280" s="4" t="s">
        <v>540</v>
      </c>
      <c r="D280" s="284">
        <v>51.036780321594428</v>
      </c>
      <c r="E280" s="15">
        <f t="shared" si="2"/>
        <v>51.036780321594428</v>
      </c>
      <c r="F280" s="4">
        <v>0.6</v>
      </c>
      <c r="G280" s="4">
        <v>35</v>
      </c>
      <c r="H280" s="4">
        <v>70</v>
      </c>
      <c r="I280" s="4">
        <v>3080</v>
      </c>
      <c r="J280" s="37">
        <v>829805755805</v>
      </c>
    </row>
    <row r="281" spans="1:11">
      <c r="A281" s="36" t="s">
        <v>545</v>
      </c>
      <c r="B281" s="4" t="s">
        <v>618</v>
      </c>
      <c r="C281" s="4" t="s">
        <v>540</v>
      </c>
      <c r="D281" s="284">
        <v>66.687670657424903</v>
      </c>
      <c r="E281" s="15">
        <f t="shared" si="2"/>
        <v>66.687670657424903</v>
      </c>
      <c r="F281" s="4">
        <v>0.91</v>
      </c>
      <c r="G281" s="4">
        <v>20</v>
      </c>
      <c r="H281" s="4">
        <v>40</v>
      </c>
      <c r="I281" s="4">
        <v>1760</v>
      </c>
      <c r="J281" s="37">
        <v>829805755829</v>
      </c>
    </row>
    <row r="282" spans="1:11">
      <c r="A282" s="36" t="s">
        <v>546</v>
      </c>
      <c r="B282" s="4" t="s">
        <v>619</v>
      </c>
      <c r="C282" s="4" t="s">
        <v>540</v>
      </c>
      <c r="D282" s="284">
        <v>88.464724964409882</v>
      </c>
      <c r="E282" s="15">
        <f t="shared" si="2"/>
        <v>88.464724964409882</v>
      </c>
      <c r="F282" s="4">
        <v>1.45</v>
      </c>
      <c r="G282" s="4">
        <v>15</v>
      </c>
      <c r="H282" s="4">
        <v>30</v>
      </c>
      <c r="I282" s="4">
        <v>1320</v>
      </c>
      <c r="J282" s="37">
        <v>829805755843</v>
      </c>
    </row>
    <row r="283" spans="1:11">
      <c r="A283" s="36" t="s">
        <v>547</v>
      </c>
      <c r="B283" s="4" t="s">
        <v>620</v>
      </c>
      <c r="C283" s="4" t="s">
        <v>540</v>
      </c>
      <c r="D283" s="284">
        <v>108.03927746271789</v>
      </c>
      <c r="E283" s="15">
        <f t="shared" si="2"/>
        <v>108.03927746271789</v>
      </c>
      <c r="F283" s="4">
        <v>1.69</v>
      </c>
      <c r="G283" s="4">
        <v>10</v>
      </c>
      <c r="H283" s="4">
        <v>20</v>
      </c>
      <c r="I283" s="4">
        <v>880</v>
      </c>
      <c r="J283" s="37">
        <v>829805755867</v>
      </c>
    </row>
    <row r="284" spans="1:11">
      <c r="A284" s="36" t="s">
        <v>548</v>
      </c>
      <c r="B284" s="4" t="s">
        <v>621</v>
      </c>
      <c r="C284" s="4" t="s">
        <v>540</v>
      </c>
      <c r="D284" s="284">
        <v>163.16016709841537</v>
      </c>
      <c r="E284" s="15">
        <f t="shared" si="2"/>
        <v>163.16016709841537</v>
      </c>
      <c r="F284" s="4">
        <v>2.46</v>
      </c>
      <c r="G284" s="4">
        <v>6</v>
      </c>
      <c r="H284" s="4">
        <v>12</v>
      </c>
      <c r="I284" s="4">
        <v>528</v>
      </c>
      <c r="J284" s="37">
        <v>829805755881</v>
      </c>
    </row>
    <row r="285" spans="1:11">
      <c r="A285" s="36" t="s">
        <v>549</v>
      </c>
      <c r="B285" s="4" t="s">
        <v>622</v>
      </c>
      <c r="C285" s="4" t="s">
        <v>540</v>
      </c>
      <c r="D285" s="284">
        <v>393.25596863404047</v>
      </c>
      <c r="E285" s="15">
        <f t="shared" si="2"/>
        <v>393.25596863404047</v>
      </c>
      <c r="F285" s="4">
        <v>4.5</v>
      </c>
      <c r="G285" s="4">
        <v>4</v>
      </c>
      <c r="H285" s="4">
        <v>8</v>
      </c>
      <c r="I285" s="4">
        <v>352</v>
      </c>
      <c r="J285" s="37">
        <v>829805755904</v>
      </c>
    </row>
    <row r="286" spans="1:11">
      <c r="A286" s="36" t="s">
        <v>550</v>
      </c>
      <c r="B286" s="4" t="s">
        <v>623</v>
      </c>
      <c r="C286" s="4" t="s">
        <v>540</v>
      </c>
      <c r="D286" s="284">
        <v>477.38862050456248</v>
      </c>
      <c r="E286" s="15">
        <f t="shared" si="2"/>
        <v>477.38862050456248</v>
      </c>
      <c r="F286" s="4">
        <v>4.95</v>
      </c>
      <c r="G286" s="4">
        <v>4</v>
      </c>
      <c r="H286" s="4">
        <v>8</v>
      </c>
      <c r="I286" s="4">
        <v>352</v>
      </c>
      <c r="J286" s="37">
        <v>829805755928</v>
      </c>
    </row>
    <row r="287" spans="1:11" ht="15" thickBot="1">
      <c r="A287" s="38" t="s">
        <v>551</v>
      </c>
      <c r="B287" s="39" t="s">
        <v>624</v>
      </c>
      <c r="C287" s="39" t="s">
        <v>540</v>
      </c>
      <c r="D287" s="285">
        <v>1180.468038927396</v>
      </c>
      <c r="E287" s="51">
        <f t="shared" si="2"/>
        <v>1180.468038927396</v>
      </c>
      <c r="F287" s="39">
        <v>8.75</v>
      </c>
      <c r="G287" s="39">
        <v>2</v>
      </c>
      <c r="H287" s="39">
        <v>4</v>
      </c>
      <c r="I287" s="39">
        <v>176</v>
      </c>
      <c r="J287" s="42">
        <v>829805755942</v>
      </c>
    </row>
    <row r="288" spans="1:11" ht="15" thickTop="1">
      <c r="A288" s="33" t="s">
        <v>553</v>
      </c>
      <c r="B288" s="20" t="s">
        <v>625</v>
      </c>
      <c r="C288" s="20" t="s">
        <v>552</v>
      </c>
      <c r="D288" s="283">
        <v>66.439706877640063</v>
      </c>
      <c r="E288" s="50">
        <f t="shared" si="2"/>
        <v>66.439706877640063</v>
      </c>
      <c r="F288" s="20">
        <v>0.2</v>
      </c>
      <c r="G288" s="20">
        <v>100</v>
      </c>
      <c r="H288" s="20">
        <v>200</v>
      </c>
      <c r="I288" s="20" t="s">
        <v>1393</v>
      </c>
      <c r="J288" s="35" t="s">
        <v>1393</v>
      </c>
    </row>
    <row r="289" spans="1:14">
      <c r="A289" s="36" t="s">
        <v>554</v>
      </c>
      <c r="B289" s="4" t="s">
        <v>615</v>
      </c>
      <c r="C289" s="4" t="s">
        <v>552</v>
      </c>
      <c r="D289" s="284">
        <v>44.82309972228056</v>
      </c>
      <c r="E289" s="15">
        <f t="shared" si="2"/>
        <v>44.82309972228056</v>
      </c>
      <c r="F289" s="4">
        <v>0.21249999999999999</v>
      </c>
      <c r="G289" s="4">
        <v>75</v>
      </c>
      <c r="H289" s="4">
        <v>150</v>
      </c>
      <c r="I289" s="4">
        <v>6600</v>
      </c>
      <c r="J289" s="37">
        <v>829805762902</v>
      </c>
    </row>
    <row r="290" spans="1:14">
      <c r="A290" s="36" t="s">
        <v>555</v>
      </c>
      <c r="B290" s="4" t="s">
        <v>616</v>
      </c>
      <c r="C290" s="4" t="s">
        <v>552</v>
      </c>
      <c r="D290" s="284">
        <v>42.868561693388408</v>
      </c>
      <c r="E290" s="15">
        <f t="shared" si="2"/>
        <v>42.868561693388408</v>
      </c>
      <c r="F290" s="4">
        <v>0.24266666666666667</v>
      </c>
      <c r="G290" s="4">
        <v>50</v>
      </c>
      <c r="H290" s="4">
        <v>100</v>
      </c>
      <c r="I290" s="4">
        <v>4400</v>
      </c>
      <c r="J290" s="37">
        <v>829805755966</v>
      </c>
    </row>
    <row r="291" spans="1:14">
      <c r="A291" s="36" t="s">
        <v>556</v>
      </c>
      <c r="B291" s="4" t="s">
        <v>617</v>
      </c>
      <c r="C291" s="4" t="s">
        <v>552</v>
      </c>
      <c r="D291" s="284">
        <v>51.036780321594428</v>
      </c>
      <c r="E291" s="15">
        <f t="shared" si="2"/>
        <v>51.036780321594428</v>
      </c>
      <c r="F291" s="4">
        <v>0.3</v>
      </c>
      <c r="G291" s="4">
        <v>35</v>
      </c>
      <c r="H291" s="4">
        <v>70</v>
      </c>
      <c r="I291" s="4">
        <v>3080</v>
      </c>
      <c r="J291" s="37">
        <v>829805755980</v>
      </c>
    </row>
    <row r="292" spans="1:14">
      <c r="A292" s="36" t="s">
        <v>557</v>
      </c>
      <c r="B292" s="4" t="s">
        <v>618</v>
      </c>
      <c r="C292" s="4" t="s">
        <v>552</v>
      </c>
      <c r="D292" s="284">
        <v>66.687670657424903</v>
      </c>
      <c r="E292" s="15">
        <f t="shared" si="2"/>
        <v>66.687670657424903</v>
      </c>
      <c r="F292" s="4">
        <v>0.3775</v>
      </c>
      <c r="G292" s="4">
        <v>20</v>
      </c>
      <c r="H292" s="4">
        <v>40</v>
      </c>
      <c r="I292" s="4">
        <v>1760</v>
      </c>
      <c r="J292" s="37">
        <v>829805756000</v>
      </c>
    </row>
    <row r="293" spans="1:14">
      <c r="A293" s="36" t="s">
        <v>558</v>
      </c>
      <c r="B293" s="4" t="s">
        <v>619</v>
      </c>
      <c r="C293" s="4" t="s">
        <v>552</v>
      </c>
      <c r="D293" s="284">
        <v>88.464724964409882</v>
      </c>
      <c r="E293" s="15">
        <f t="shared" si="2"/>
        <v>88.464724964409882</v>
      </c>
      <c r="F293" s="4">
        <v>0.60399999999999998</v>
      </c>
      <c r="G293" s="4">
        <v>15</v>
      </c>
      <c r="H293" s="4">
        <v>30</v>
      </c>
      <c r="I293" s="4">
        <v>1320</v>
      </c>
      <c r="J293" s="37">
        <v>829805756024</v>
      </c>
    </row>
    <row r="294" spans="1:14">
      <c r="A294" s="36" t="s">
        <v>559</v>
      </c>
      <c r="B294" s="4" t="s">
        <v>620</v>
      </c>
      <c r="C294" s="4" t="s">
        <v>552</v>
      </c>
      <c r="D294" s="284">
        <v>108.03927746271789</v>
      </c>
      <c r="E294" s="15">
        <f t="shared" si="2"/>
        <v>108.03927746271789</v>
      </c>
      <c r="F294" s="4">
        <v>0.8342857142857143</v>
      </c>
      <c r="G294" s="4">
        <v>10</v>
      </c>
      <c r="H294" s="4">
        <v>20</v>
      </c>
      <c r="I294" s="4">
        <v>880</v>
      </c>
      <c r="J294" s="37">
        <v>829805756048</v>
      </c>
    </row>
    <row r="295" spans="1:14">
      <c r="A295" s="36" t="s">
        <v>560</v>
      </c>
      <c r="B295" s="4" t="s">
        <v>621</v>
      </c>
      <c r="C295" s="4" t="s">
        <v>552</v>
      </c>
      <c r="D295" s="284">
        <v>163.16016709841537</v>
      </c>
      <c r="E295" s="15">
        <f t="shared" si="2"/>
        <v>163.16016709841537</v>
      </c>
      <c r="F295" s="4">
        <v>1.2</v>
      </c>
      <c r="G295" s="4">
        <v>6</v>
      </c>
      <c r="H295" s="4">
        <v>12</v>
      </c>
      <c r="I295" s="4">
        <v>528</v>
      </c>
      <c r="J295" s="37">
        <v>829805756062</v>
      </c>
    </row>
    <row r="296" spans="1:14">
      <c r="A296" s="36" t="s">
        <v>561</v>
      </c>
      <c r="B296" s="4" t="s">
        <v>622</v>
      </c>
      <c r="C296" s="4" t="s">
        <v>552</v>
      </c>
      <c r="D296" s="284">
        <v>393.25596863404047</v>
      </c>
      <c r="E296" s="15">
        <f t="shared" si="2"/>
        <v>393.25596863404047</v>
      </c>
      <c r="F296" s="4">
        <v>4.51</v>
      </c>
      <c r="G296" s="4">
        <v>4</v>
      </c>
      <c r="H296" s="4">
        <v>8</v>
      </c>
      <c r="I296" s="4">
        <v>528</v>
      </c>
      <c r="J296" s="37">
        <v>829805762926</v>
      </c>
      <c r="N296" s="319"/>
    </row>
    <row r="297" spans="1:14">
      <c r="A297" s="36" t="s">
        <v>562</v>
      </c>
      <c r="B297" s="4" t="s">
        <v>623</v>
      </c>
      <c r="C297" s="4" t="s">
        <v>552</v>
      </c>
      <c r="D297" s="284">
        <v>477.38862050456248</v>
      </c>
      <c r="E297" s="15">
        <f t="shared" si="2"/>
        <v>477.38862050456248</v>
      </c>
      <c r="F297" s="4">
        <v>5.4</v>
      </c>
      <c r="G297" s="4">
        <v>4</v>
      </c>
      <c r="H297" s="4">
        <v>8</v>
      </c>
      <c r="I297" s="4">
        <v>528</v>
      </c>
      <c r="J297" s="37">
        <v>829805762933</v>
      </c>
    </row>
    <row r="298" spans="1:14" ht="15" thickBot="1">
      <c r="A298" s="38" t="s">
        <v>563</v>
      </c>
      <c r="B298" s="80" t="s">
        <v>624</v>
      </c>
      <c r="C298" s="39" t="s">
        <v>552</v>
      </c>
      <c r="D298" s="285">
        <v>1180.468038927396</v>
      </c>
      <c r="E298" s="66">
        <f t="shared" si="2"/>
        <v>1180.468038927396</v>
      </c>
      <c r="F298" s="39">
        <v>9.67</v>
      </c>
      <c r="G298" s="39">
        <v>2</v>
      </c>
      <c r="H298" s="39">
        <v>4</v>
      </c>
      <c r="I298" s="39">
        <v>176</v>
      </c>
      <c r="J298" s="42">
        <v>829805762940</v>
      </c>
    </row>
    <row r="299" spans="1:14" ht="15" thickTop="1">
      <c r="A299" s="194" t="s">
        <v>2270</v>
      </c>
      <c r="B299" s="20" t="s">
        <v>2031</v>
      </c>
      <c r="C299" s="298" t="s">
        <v>564</v>
      </c>
      <c r="D299" s="283">
        <v>15.566290928609765</v>
      </c>
      <c r="E299" s="50">
        <f t="shared" ref="E299:E358" si="3">SUM(D299*BMITF)</f>
        <v>15.566290928609765</v>
      </c>
      <c r="F299" s="20">
        <v>4.5999999999999999E-2</v>
      </c>
      <c r="G299" s="298">
        <v>100</v>
      </c>
      <c r="H299" s="298">
        <v>400</v>
      </c>
      <c r="I299" s="298">
        <v>17600</v>
      </c>
      <c r="J299" s="301">
        <v>829805765569</v>
      </c>
    </row>
    <row r="300" spans="1:14">
      <c r="A300" s="36" t="s">
        <v>565</v>
      </c>
      <c r="B300" s="13" t="s">
        <v>2010</v>
      </c>
      <c r="C300" s="4" t="s">
        <v>564</v>
      </c>
      <c r="D300" s="286">
        <v>13.521319050619617</v>
      </c>
      <c r="E300" s="15">
        <f t="shared" si="3"/>
        <v>13.521319050619617</v>
      </c>
      <c r="F300" s="13">
        <v>0.17</v>
      </c>
      <c r="G300" s="4">
        <v>150</v>
      </c>
      <c r="H300" s="4">
        <v>300</v>
      </c>
      <c r="I300" s="4">
        <v>13200</v>
      </c>
      <c r="J300" s="37">
        <v>829805753795</v>
      </c>
    </row>
    <row r="301" spans="1:14">
      <c r="A301" s="36" t="s">
        <v>566</v>
      </c>
      <c r="B301" s="4" t="s">
        <v>2011</v>
      </c>
      <c r="C301" s="4" t="s">
        <v>564</v>
      </c>
      <c r="D301" s="284">
        <v>15.475857079511769</v>
      </c>
      <c r="E301" s="15">
        <f t="shared" si="3"/>
        <v>15.475857079511769</v>
      </c>
      <c r="F301" s="4">
        <v>0.27</v>
      </c>
      <c r="G301" s="4">
        <v>90</v>
      </c>
      <c r="H301" s="4">
        <v>180</v>
      </c>
      <c r="I301" s="4">
        <v>7920</v>
      </c>
      <c r="J301" s="37">
        <v>829805753818</v>
      </c>
    </row>
    <row r="302" spans="1:14">
      <c r="A302" s="36" t="s">
        <v>567</v>
      </c>
      <c r="B302" s="4" t="s">
        <v>1913</v>
      </c>
      <c r="C302" s="4" t="s">
        <v>564</v>
      </c>
      <c r="D302" s="284">
        <v>23.994142220355194</v>
      </c>
      <c r="E302" s="15">
        <f t="shared" si="3"/>
        <v>23.994142220355194</v>
      </c>
      <c r="F302" s="4">
        <v>0.39</v>
      </c>
      <c r="G302" s="4">
        <v>60</v>
      </c>
      <c r="H302" s="4">
        <v>120</v>
      </c>
      <c r="I302" s="4">
        <v>5280</v>
      </c>
      <c r="J302" s="37">
        <v>829805753832</v>
      </c>
    </row>
    <row r="303" spans="1:14">
      <c r="A303" s="36" t="s">
        <v>568</v>
      </c>
      <c r="B303" s="4" t="s">
        <v>1914</v>
      </c>
      <c r="C303" s="4" t="s">
        <v>564</v>
      </c>
      <c r="D303" s="284">
        <v>23.994142220355194</v>
      </c>
      <c r="E303" s="15">
        <f t="shared" si="3"/>
        <v>23.994142220355194</v>
      </c>
      <c r="F303" s="4">
        <v>0.43</v>
      </c>
      <c r="G303" s="4">
        <v>50</v>
      </c>
      <c r="H303" s="4">
        <v>100</v>
      </c>
      <c r="I303" s="4">
        <v>4400</v>
      </c>
      <c r="J303" s="37">
        <v>829805753856</v>
      </c>
    </row>
    <row r="304" spans="1:14">
      <c r="A304" s="36" t="s">
        <v>569</v>
      </c>
      <c r="B304" s="4" t="s">
        <v>1956</v>
      </c>
      <c r="C304" s="4" t="s">
        <v>564</v>
      </c>
      <c r="D304" s="284">
        <v>34.539895913556904</v>
      </c>
      <c r="E304" s="15">
        <f t="shared" si="3"/>
        <v>34.539895913556904</v>
      </c>
      <c r="F304" s="4">
        <v>0.61</v>
      </c>
      <c r="G304" s="4">
        <v>25</v>
      </c>
      <c r="H304" s="4">
        <v>75</v>
      </c>
      <c r="I304" s="4">
        <v>3300</v>
      </c>
      <c r="J304" s="37">
        <v>829805753870</v>
      </c>
    </row>
    <row r="305" spans="1:10">
      <c r="A305" s="36" t="s">
        <v>570</v>
      </c>
      <c r="B305" s="4" t="s">
        <v>1957</v>
      </c>
      <c r="C305" s="4" t="s">
        <v>564</v>
      </c>
      <c r="D305" s="284">
        <v>30.032789563350367</v>
      </c>
      <c r="E305" s="15">
        <f t="shared" si="3"/>
        <v>30.032789563350367</v>
      </c>
      <c r="F305" s="4">
        <v>0.64</v>
      </c>
      <c r="G305" s="4">
        <v>25</v>
      </c>
      <c r="H305" s="4">
        <v>75</v>
      </c>
      <c r="I305" s="4">
        <v>3300</v>
      </c>
      <c r="J305" s="37">
        <v>829805753894</v>
      </c>
    </row>
    <row r="306" spans="1:10">
      <c r="A306" s="36" t="s">
        <v>571</v>
      </c>
      <c r="B306" s="4" t="s">
        <v>2016</v>
      </c>
      <c r="C306" s="4" t="s">
        <v>564</v>
      </c>
      <c r="D306" s="284">
        <v>30.032789563350367</v>
      </c>
      <c r="E306" s="15">
        <f t="shared" si="3"/>
        <v>30.032789563350367</v>
      </c>
      <c r="F306" s="4">
        <v>0.68</v>
      </c>
      <c r="G306" s="4">
        <v>30</v>
      </c>
      <c r="H306" s="4">
        <v>60</v>
      </c>
      <c r="I306" s="4">
        <v>2640</v>
      </c>
      <c r="J306" s="37">
        <v>829805753917</v>
      </c>
    </row>
    <row r="307" spans="1:10">
      <c r="A307" s="36" t="s">
        <v>572</v>
      </c>
      <c r="B307" s="4" t="s">
        <v>2012</v>
      </c>
      <c r="C307" s="4" t="s">
        <v>564</v>
      </c>
      <c r="D307" s="284">
        <v>43.889589021914155</v>
      </c>
      <c r="E307" s="15">
        <f t="shared" si="3"/>
        <v>43.889589021914155</v>
      </c>
      <c r="F307" s="4">
        <v>0.78</v>
      </c>
      <c r="G307" s="4">
        <v>30</v>
      </c>
      <c r="H307" s="4">
        <v>60</v>
      </c>
      <c r="I307" s="4">
        <v>2640</v>
      </c>
      <c r="J307" s="37">
        <v>829805753931</v>
      </c>
    </row>
    <row r="308" spans="1:10">
      <c r="A308" s="36" t="s">
        <v>573</v>
      </c>
      <c r="B308" s="4" t="s">
        <v>2013</v>
      </c>
      <c r="C308" s="4" t="s">
        <v>564</v>
      </c>
      <c r="D308" s="284">
        <v>49.5052393288058</v>
      </c>
      <c r="E308" s="15">
        <f t="shared" si="3"/>
        <v>49.5052393288058</v>
      </c>
      <c r="F308" s="4">
        <v>0.88</v>
      </c>
      <c r="G308" s="4">
        <v>30</v>
      </c>
      <c r="H308" s="4">
        <v>60</v>
      </c>
      <c r="I308" s="4">
        <v>2640</v>
      </c>
      <c r="J308" s="37">
        <v>829805753955</v>
      </c>
    </row>
    <row r="309" spans="1:10">
      <c r="A309" s="36" t="s">
        <v>574</v>
      </c>
      <c r="B309" s="4" t="s">
        <v>2017</v>
      </c>
      <c r="C309" s="4" t="s">
        <v>564</v>
      </c>
      <c r="D309" s="284">
        <v>43.889589021914155</v>
      </c>
      <c r="E309" s="15">
        <f t="shared" si="3"/>
        <v>43.889589021914155</v>
      </c>
      <c r="F309" s="4">
        <v>0.88</v>
      </c>
      <c r="G309" s="4">
        <v>25</v>
      </c>
      <c r="H309" s="4">
        <v>50</v>
      </c>
      <c r="I309" s="4">
        <v>2200</v>
      </c>
      <c r="J309" s="37">
        <v>829805753979</v>
      </c>
    </row>
    <row r="310" spans="1:10">
      <c r="A310" s="36" t="s">
        <v>575</v>
      </c>
      <c r="B310" s="4" t="s">
        <v>1960</v>
      </c>
      <c r="C310" s="4" t="s">
        <v>564</v>
      </c>
      <c r="D310" s="284">
        <v>43.889589021914155</v>
      </c>
      <c r="E310" s="15">
        <f t="shared" si="3"/>
        <v>43.889589021914155</v>
      </c>
      <c r="F310" s="4">
        <v>0.9</v>
      </c>
      <c r="G310" s="4">
        <v>24</v>
      </c>
      <c r="H310" s="4">
        <v>48</v>
      </c>
      <c r="I310" s="4">
        <v>2112</v>
      </c>
      <c r="J310" s="37">
        <v>829805753993</v>
      </c>
    </row>
    <row r="311" spans="1:10">
      <c r="A311" s="36" t="s">
        <v>576</v>
      </c>
      <c r="B311" s="4" t="s">
        <v>1961</v>
      </c>
      <c r="C311" s="4" t="s">
        <v>564</v>
      </c>
      <c r="D311" s="284">
        <v>71.544843520268842</v>
      </c>
      <c r="E311" s="15">
        <f t="shared" si="3"/>
        <v>71.544843520268842</v>
      </c>
      <c r="F311" s="4">
        <v>1.1499999999999999</v>
      </c>
      <c r="G311" s="4">
        <v>18</v>
      </c>
      <c r="H311" s="4">
        <v>36</v>
      </c>
      <c r="I311" s="4">
        <v>1584</v>
      </c>
      <c r="J311" s="37">
        <v>829805754013</v>
      </c>
    </row>
    <row r="312" spans="1:10">
      <c r="A312" s="36" t="s">
        <v>577</v>
      </c>
      <c r="B312" s="4" t="s">
        <v>1962</v>
      </c>
      <c r="C312" s="4" t="s">
        <v>564</v>
      </c>
      <c r="D312" s="284">
        <v>62.953627855959276</v>
      </c>
      <c r="E312" s="15">
        <f t="shared" si="3"/>
        <v>62.953627855959276</v>
      </c>
      <c r="F312" s="4">
        <v>1.34</v>
      </c>
      <c r="G312" s="4">
        <v>18</v>
      </c>
      <c r="H312" s="4">
        <v>36</v>
      </c>
      <c r="I312" s="4">
        <v>1584</v>
      </c>
      <c r="J312" s="37">
        <v>829805754037</v>
      </c>
    </row>
    <row r="313" spans="1:10">
      <c r="A313" s="36" t="s">
        <v>578</v>
      </c>
      <c r="B313" s="4" t="s">
        <v>2014</v>
      </c>
      <c r="C313" s="4" t="s">
        <v>564</v>
      </c>
      <c r="D313" s="284">
        <v>59.54047935774463</v>
      </c>
      <c r="E313" s="15">
        <f t="shared" si="3"/>
        <v>59.54047935774463</v>
      </c>
      <c r="F313" s="4">
        <v>1.4</v>
      </c>
      <c r="G313" s="4">
        <v>18</v>
      </c>
      <c r="H313" s="4">
        <v>36</v>
      </c>
      <c r="I313" s="4">
        <v>1584</v>
      </c>
      <c r="J313" s="37">
        <v>829805754051</v>
      </c>
    </row>
    <row r="314" spans="1:10">
      <c r="A314" s="36" t="s">
        <v>579</v>
      </c>
      <c r="B314" s="4" t="s">
        <v>1963</v>
      </c>
      <c r="C314" s="4" t="s">
        <v>564</v>
      </c>
      <c r="D314" s="284">
        <v>62.953627855959276</v>
      </c>
      <c r="E314" s="15">
        <f t="shared" si="3"/>
        <v>62.953627855959276</v>
      </c>
      <c r="F314" s="4">
        <v>1.53</v>
      </c>
      <c r="G314" s="4">
        <v>9</v>
      </c>
      <c r="H314" s="4">
        <v>27</v>
      </c>
      <c r="I314" s="4">
        <v>1188</v>
      </c>
      <c r="J314" s="37">
        <v>829805754075</v>
      </c>
    </row>
    <row r="315" spans="1:10">
      <c r="A315" s="36" t="s">
        <v>580</v>
      </c>
      <c r="B315" s="4" t="s">
        <v>1964</v>
      </c>
      <c r="C315" s="4" t="s">
        <v>564</v>
      </c>
      <c r="D315" s="284">
        <v>55.033373007538088</v>
      </c>
      <c r="E315" s="15">
        <f t="shared" si="3"/>
        <v>55.033373007538088</v>
      </c>
      <c r="F315" s="4">
        <v>1.55</v>
      </c>
      <c r="G315" s="4">
        <v>9</v>
      </c>
      <c r="H315" s="4">
        <v>27</v>
      </c>
      <c r="I315" s="4">
        <v>1188</v>
      </c>
      <c r="J315" s="37">
        <v>829805754099</v>
      </c>
    </row>
    <row r="316" spans="1:10">
      <c r="A316" s="36" t="s">
        <v>581</v>
      </c>
      <c r="B316" s="4" t="s">
        <v>2018</v>
      </c>
      <c r="C316" s="4" t="s">
        <v>564</v>
      </c>
      <c r="D316" s="284">
        <v>160.00956848467874</v>
      </c>
      <c r="E316" s="15">
        <f t="shared" si="3"/>
        <v>160.00956848467874</v>
      </c>
      <c r="F316" s="4">
        <v>2.09</v>
      </c>
      <c r="G316" s="4">
        <v>10</v>
      </c>
      <c r="H316" s="4">
        <v>20</v>
      </c>
      <c r="I316" s="4">
        <v>880</v>
      </c>
      <c r="J316" s="37">
        <v>829805754112</v>
      </c>
    </row>
    <row r="317" spans="1:10">
      <c r="A317" s="36" t="s">
        <v>582</v>
      </c>
      <c r="B317" s="4" t="s">
        <v>2019</v>
      </c>
      <c r="C317" s="4" t="s">
        <v>564</v>
      </c>
      <c r="D317" s="284">
        <v>163.67068076267822</v>
      </c>
      <c r="E317" s="15">
        <f t="shared" si="3"/>
        <v>163.67068076267822</v>
      </c>
      <c r="F317" s="4">
        <v>2.09</v>
      </c>
      <c r="G317" s="4">
        <v>8</v>
      </c>
      <c r="H317" s="4">
        <v>16</v>
      </c>
      <c r="I317" s="4">
        <v>704</v>
      </c>
      <c r="J317" s="37">
        <v>829805754136</v>
      </c>
    </row>
    <row r="318" spans="1:10">
      <c r="A318" s="36" t="s">
        <v>583</v>
      </c>
      <c r="B318" s="4" t="s">
        <v>2020</v>
      </c>
      <c r="C318" s="4" t="s">
        <v>564</v>
      </c>
      <c r="D318" s="284">
        <v>140.44960209106395</v>
      </c>
      <c r="E318" s="15">
        <f t="shared" si="3"/>
        <v>140.44960209106395</v>
      </c>
      <c r="F318" s="4">
        <v>2.5099999999999998</v>
      </c>
      <c r="G318" s="4">
        <v>7</v>
      </c>
      <c r="H318" s="4">
        <v>14</v>
      </c>
      <c r="I318" s="4">
        <v>616</v>
      </c>
      <c r="J318" s="37">
        <v>829805754150</v>
      </c>
    </row>
    <row r="319" spans="1:10">
      <c r="A319" s="36" t="s">
        <v>584</v>
      </c>
      <c r="B319" s="4" t="s">
        <v>2022</v>
      </c>
      <c r="C319" s="4" t="s">
        <v>564</v>
      </c>
      <c r="D319" s="284">
        <v>223.05071296879737</v>
      </c>
      <c r="E319" s="15">
        <f t="shared" si="3"/>
        <v>223.05071296879737</v>
      </c>
      <c r="F319" s="4">
        <v>2.99</v>
      </c>
      <c r="G319" s="4">
        <v>6</v>
      </c>
      <c r="H319" s="4">
        <v>12</v>
      </c>
      <c r="I319" s="4">
        <v>528</v>
      </c>
      <c r="J319" s="37">
        <v>829805754174</v>
      </c>
    </row>
    <row r="320" spans="1:10">
      <c r="A320" s="36" t="s">
        <v>585</v>
      </c>
      <c r="B320" s="4" t="s">
        <v>2023</v>
      </c>
      <c r="C320" s="4" t="s">
        <v>564</v>
      </c>
      <c r="D320" s="284">
        <v>218.87908702653502</v>
      </c>
      <c r="E320" s="15">
        <f t="shared" si="3"/>
        <v>218.87908702653502</v>
      </c>
      <c r="F320" s="4">
        <v>3.3</v>
      </c>
      <c r="G320" s="4">
        <v>6</v>
      </c>
      <c r="H320" s="4">
        <v>12</v>
      </c>
      <c r="I320" s="4">
        <v>528</v>
      </c>
      <c r="J320" s="37">
        <v>829805754198</v>
      </c>
    </row>
    <row r="321" spans="1:14">
      <c r="A321" s="36" t="s">
        <v>586</v>
      </c>
      <c r="B321" s="4" t="s">
        <v>1803</v>
      </c>
      <c r="C321" s="4" t="s">
        <v>564</v>
      </c>
      <c r="D321" s="284">
        <v>181.52407290718568</v>
      </c>
      <c r="E321" s="15">
        <f t="shared" si="3"/>
        <v>181.52407290718568</v>
      </c>
      <c r="F321" s="4">
        <v>3.25</v>
      </c>
      <c r="G321" s="4">
        <v>6</v>
      </c>
      <c r="H321" s="4">
        <v>12</v>
      </c>
      <c r="I321" s="4">
        <v>528</v>
      </c>
      <c r="J321" s="37">
        <v>829805754211</v>
      </c>
    </row>
    <row r="322" spans="1:14">
      <c r="A322" s="36" t="s">
        <v>587</v>
      </c>
      <c r="B322" s="4" t="s">
        <v>2024</v>
      </c>
      <c r="C322" s="4" t="s">
        <v>564</v>
      </c>
      <c r="D322" s="284">
        <v>218.87908702653502</v>
      </c>
      <c r="E322" s="15">
        <f t="shared" si="3"/>
        <v>218.87908702653502</v>
      </c>
      <c r="F322" s="4">
        <v>3.28</v>
      </c>
      <c r="G322" s="4">
        <v>6</v>
      </c>
      <c r="H322" s="4">
        <v>12</v>
      </c>
      <c r="I322" s="4">
        <v>528</v>
      </c>
      <c r="J322" s="37">
        <v>829805754235</v>
      </c>
    </row>
    <row r="323" spans="1:14">
      <c r="A323" s="36" t="s">
        <v>588</v>
      </c>
      <c r="B323" s="4" t="s">
        <v>2026</v>
      </c>
      <c r="C323" s="4" t="s">
        <v>564</v>
      </c>
      <c r="D323" s="284">
        <v>438.76461527690253</v>
      </c>
      <c r="E323" s="15">
        <f t="shared" si="3"/>
        <v>438.76461527690253</v>
      </c>
      <c r="F323" s="4">
        <v>3.5</v>
      </c>
      <c r="G323" s="4">
        <v>3</v>
      </c>
      <c r="H323" s="4">
        <v>6</v>
      </c>
      <c r="I323" s="4">
        <v>264</v>
      </c>
      <c r="J323" s="37">
        <v>829805754259</v>
      </c>
    </row>
    <row r="324" spans="1:14">
      <c r="A324" s="36" t="s">
        <v>589</v>
      </c>
      <c r="B324" s="4" t="s">
        <v>1805</v>
      </c>
      <c r="C324" s="4" t="s">
        <v>564</v>
      </c>
      <c r="D324" s="284">
        <v>438.76461527690253</v>
      </c>
      <c r="E324" s="15">
        <f t="shared" si="3"/>
        <v>438.76461527690253</v>
      </c>
      <c r="F324" s="4">
        <v>3.5</v>
      </c>
      <c r="G324" s="4">
        <v>3</v>
      </c>
      <c r="H324" s="4">
        <v>6</v>
      </c>
      <c r="I324" s="4">
        <v>264</v>
      </c>
      <c r="J324" s="37">
        <v>829805754273</v>
      </c>
    </row>
    <row r="325" spans="1:14">
      <c r="A325" s="36" t="s">
        <v>590</v>
      </c>
      <c r="B325" s="4" t="s">
        <v>2027</v>
      </c>
      <c r="C325" s="4" t="s">
        <v>564</v>
      </c>
      <c r="D325" s="284">
        <v>438.76461527690253</v>
      </c>
      <c r="E325" s="15">
        <f t="shared" si="3"/>
        <v>438.76461527690253</v>
      </c>
      <c r="F325" s="4">
        <v>3.9</v>
      </c>
      <c r="G325" s="4">
        <v>3</v>
      </c>
      <c r="H325" s="4">
        <v>6</v>
      </c>
      <c r="I325" s="4">
        <v>264</v>
      </c>
      <c r="J325" s="37">
        <v>829805754297</v>
      </c>
    </row>
    <row r="326" spans="1:14">
      <c r="A326" s="79" t="s">
        <v>591</v>
      </c>
      <c r="B326" s="80" t="s">
        <v>1679</v>
      </c>
      <c r="C326" s="80" t="s">
        <v>564</v>
      </c>
      <c r="D326" s="302">
        <v>438.76461527690253</v>
      </c>
      <c r="E326" s="300">
        <f t="shared" ref="E326" si="4">SUM(D326*BMITF)</f>
        <v>438.76461527690253</v>
      </c>
      <c r="F326" s="80">
        <v>4.01</v>
      </c>
      <c r="G326" s="80">
        <v>3</v>
      </c>
      <c r="H326" s="80">
        <v>6</v>
      </c>
      <c r="I326" s="80">
        <v>264</v>
      </c>
      <c r="J326" s="52">
        <v>829805754310</v>
      </c>
    </row>
    <row r="327" spans="1:14" ht="15" thickBot="1">
      <c r="A327" s="38" t="s">
        <v>2271</v>
      </c>
      <c r="B327" s="39" t="s">
        <v>121</v>
      </c>
      <c r="C327" s="39" t="s">
        <v>564</v>
      </c>
      <c r="D327" s="285">
        <v>1091.5995705850778</v>
      </c>
      <c r="E327" s="66">
        <f t="shared" si="3"/>
        <v>1091.5995705850778</v>
      </c>
      <c r="F327" s="39">
        <v>5.37</v>
      </c>
      <c r="G327" s="39"/>
      <c r="H327" s="39">
        <v>3</v>
      </c>
      <c r="I327" s="39">
        <v>132</v>
      </c>
      <c r="J327" s="42">
        <v>829805765125</v>
      </c>
      <c r="M327" s="138"/>
    </row>
    <row r="328" spans="1:14" ht="15" thickTop="1">
      <c r="A328" s="194" t="s">
        <v>2272</v>
      </c>
      <c r="B328" s="298" t="s">
        <v>964</v>
      </c>
      <c r="C328" s="298" t="s">
        <v>592</v>
      </c>
      <c r="D328" s="299">
        <v>12.748255501878688</v>
      </c>
      <c r="E328" s="300">
        <f t="shared" si="3"/>
        <v>12.748255501878688</v>
      </c>
      <c r="F328" s="298">
        <v>2.5000000000000001E-2</v>
      </c>
      <c r="G328" s="298">
        <v>360</v>
      </c>
      <c r="H328" s="298">
        <v>1440</v>
      </c>
      <c r="I328" s="298">
        <v>63360</v>
      </c>
      <c r="J328" s="301"/>
      <c r="M328" s="138"/>
    </row>
    <row r="329" spans="1:14">
      <c r="A329" s="4" t="s">
        <v>2273</v>
      </c>
      <c r="B329" s="4" t="s">
        <v>625</v>
      </c>
      <c r="C329" s="4" t="s">
        <v>592</v>
      </c>
      <c r="D329" s="284">
        <v>13.405797101449274</v>
      </c>
      <c r="E329" s="6">
        <f t="shared" si="3"/>
        <v>13.405797101449274</v>
      </c>
      <c r="F329" s="4">
        <v>3.2000000000000001E-2</v>
      </c>
      <c r="G329" s="4">
        <v>240</v>
      </c>
      <c r="H329" s="4">
        <v>960</v>
      </c>
      <c r="I329" s="4">
        <v>42240</v>
      </c>
      <c r="J329" s="312"/>
      <c r="K329" s="276"/>
      <c r="M329" s="138"/>
    </row>
    <row r="330" spans="1:14">
      <c r="A330" s="194" t="s">
        <v>2274</v>
      </c>
      <c r="B330" s="298" t="s">
        <v>615</v>
      </c>
      <c r="C330" s="298" t="s">
        <v>592</v>
      </c>
      <c r="D330" s="286">
        <v>13.419216317767042</v>
      </c>
      <c r="E330" s="15">
        <f t="shared" si="3"/>
        <v>13.419216317767042</v>
      </c>
      <c r="F330" s="298">
        <v>3.7999999999999999E-2</v>
      </c>
      <c r="G330" s="13">
        <v>180</v>
      </c>
      <c r="H330" s="298">
        <v>720</v>
      </c>
      <c r="I330" s="298">
        <v>31680</v>
      </c>
      <c r="J330" s="301">
        <v>829805765545</v>
      </c>
      <c r="M330" s="138"/>
    </row>
    <row r="331" spans="1:14">
      <c r="A331" s="36" t="s">
        <v>593</v>
      </c>
      <c r="B331" s="4" t="s">
        <v>616</v>
      </c>
      <c r="C331" s="4" t="s">
        <v>592</v>
      </c>
      <c r="D331" s="286">
        <v>9.6997596209946551</v>
      </c>
      <c r="E331" s="15">
        <f t="shared" si="3"/>
        <v>9.6997596209946551</v>
      </c>
      <c r="F331" s="4">
        <v>0.12</v>
      </c>
      <c r="G331" s="13">
        <v>150</v>
      </c>
      <c r="H331" s="4">
        <v>300</v>
      </c>
      <c r="I331" s="4">
        <v>13200</v>
      </c>
      <c r="J331" s="37">
        <v>829805754358</v>
      </c>
    </row>
    <row r="332" spans="1:14">
      <c r="A332" s="36" t="s">
        <v>594</v>
      </c>
      <c r="B332" s="4" t="s">
        <v>617</v>
      </c>
      <c r="C332" s="4" t="s">
        <v>592</v>
      </c>
      <c r="D332" s="284">
        <v>13.098322014516089</v>
      </c>
      <c r="E332" s="15">
        <f t="shared" si="3"/>
        <v>13.098322014516089</v>
      </c>
      <c r="F332" s="4">
        <v>0.22</v>
      </c>
      <c r="G332" s="4">
        <v>80</v>
      </c>
      <c r="H332" s="4">
        <v>160</v>
      </c>
      <c r="I332" s="4">
        <v>7040</v>
      </c>
      <c r="J332" s="37">
        <v>829805754372</v>
      </c>
    </row>
    <row r="333" spans="1:14">
      <c r="A333" s="36" t="s">
        <v>595</v>
      </c>
      <c r="B333" s="4" t="s">
        <v>618</v>
      </c>
      <c r="C333" s="4" t="s">
        <v>592</v>
      </c>
      <c r="D333" s="284">
        <v>15.825923592149172</v>
      </c>
      <c r="E333" s="15">
        <f t="shared" si="3"/>
        <v>15.825923592149172</v>
      </c>
      <c r="F333" s="4">
        <v>0.38</v>
      </c>
      <c r="G333" s="4">
        <v>50</v>
      </c>
      <c r="H333" s="4">
        <v>100</v>
      </c>
      <c r="I333" s="4">
        <v>4400</v>
      </c>
      <c r="J333" s="37">
        <v>829805754396</v>
      </c>
    </row>
    <row r="334" spans="1:14">
      <c r="A334" s="36" t="s">
        <v>596</v>
      </c>
      <c r="B334" s="4" t="s">
        <v>619</v>
      </c>
      <c r="C334" s="4" t="s">
        <v>592</v>
      </c>
      <c r="D334" s="284">
        <v>20.668510350299886</v>
      </c>
      <c r="E334" s="15">
        <f t="shared" si="3"/>
        <v>20.668510350299886</v>
      </c>
      <c r="F334" s="4">
        <v>0.57999999999999996</v>
      </c>
      <c r="G334" s="4">
        <v>40</v>
      </c>
      <c r="H334" s="4">
        <v>80</v>
      </c>
      <c r="I334" s="4">
        <v>3520</v>
      </c>
      <c r="J334" s="37">
        <v>829805754419</v>
      </c>
      <c r="M334" s="138"/>
    </row>
    <row r="335" spans="1:14">
      <c r="A335" s="36" t="s">
        <v>597</v>
      </c>
      <c r="B335" s="4" t="s">
        <v>620</v>
      </c>
      <c r="C335" s="4" t="s">
        <v>592</v>
      </c>
      <c r="D335" s="284">
        <v>28.151182057924338</v>
      </c>
      <c r="E335" s="15">
        <f t="shared" si="3"/>
        <v>28.151182057924338</v>
      </c>
      <c r="F335" s="4">
        <v>0.73</v>
      </c>
      <c r="G335" s="4">
        <v>27</v>
      </c>
      <c r="H335" s="4">
        <v>54</v>
      </c>
      <c r="I335" s="4">
        <v>2376</v>
      </c>
      <c r="J335" s="37">
        <v>829805754433</v>
      </c>
      <c r="N335" s="138"/>
    </row>
    <row r="336" spans="1:14">
      <c r="A336" s="36" t="s">
        <v>598</v>
      </c>
      <c r="B336" s="4" t="s">
        <v>621</v>
      </c>
      <c r="C336" s="4" t="s">
        <v>592</v>
      </c>
      <c r="D336" s="284">
        <v>36.742397722233889</v>
      </c>
      <c r="E336" s="15">
        <f t="shared" si="3"/>
        <v>36.742397722233889</v>
      </c>
      <c r="F336" s="4">
        <v>1.1299999999999999</v>
      </c>
      <c r="G336" s="4">
        <v>18</v>
      </c>
      <c r="H336" s="4">
        <v>36</v>
      </c>
      <c r="I336" s="4">
        <v>1584</v>
      </c>
      <c r="J336" s="37">
        <v>829805754457</v>
      </c>
    </row>
    <row r="337" spans="1:16">
      <c r="A337" s="36" t="s">
        <v>599</v>
      </c>
      <c r="B337" s="4" t="s">
        <v>622</v>
      </c>
      <c r="C337" s="4" t="s">
        <v>592</v>
      </c>
      <c r="D337" s="284">
        <v>91.367359798361662</v>
      </c>
      <c r="E337" s="15">
        <f t="shared" si="3"/>
        <v>91.367359798361662</v>
      </c>
      <c r="F337" s="4">
        <v>1.75</v>
      </c>
      <c r="G337" s="4" t="s">
        <v>380</v>
      </c>
      <c r="H337" s="4">
        <v>40</v>
      </c>
      <c r="I337" s="4">
        <v>1760</v>
      </c>
      <c r="J337" s="37">
        <v>829805754471</v>
      </c>
    </row>
    <row r="338" spans="1:16">
      <c r="A338" s="36" t="s">
        <v>600</v>
      </c>
      <c r="B338" s="4" t="s">
        <v>623</v>
      </c>
      <c r="C338" s="4" t="s">
        <v>592</v>
      </c>
      <c r="D338" s="284">
        <v>135.7674624845387</v>
      </c>
      <c r="E338" s="15">
        <f t="shared" si="3"/>
        <v>135.7674624845387</v>
      </c>
      <c r="F338" s="4">
        <v>2.62</v>
      </c>
      <c r="G338" s="4" t="s">
        <v>380</v>
      </c>
      <c r="H338" s="4">
        <v>24</v>
      </c>
      <c r="I338" s="4">
        <v>1056</v>
      </c>
      <c r="J338" s="37">
        <v>829805754495</v>
      </c>
      <c r="P338" s="138"/>
    </row>
    <row r="339" spans="1:16">
      <c r="A339" s="79" t="s">
        <v>601</v>
      </c>
      <c r="B339" s="80" t="s">
        <v>624</v>
      </c>
      <c r="C339" s="80" t="s">
        <v>592</v>
      </c>
      <c r="D339" s="302">
        <v>211.90692898317349</v>
      </c>
      <c r="E339" s="300">
        <f t="shared" ref="E339" si="5">SUM(D339*BMITF)</f>
        <v>211.90692898317349</v>
      </c>
      <c r="F339" s="80">
        <v>4.54</v>
      </c>
      <c r="G339" s="80">
        <v>6</v>
      </c>
      <c r="H339" s="80">
        <v>12</v>
      </c>
      <c r="I339" s="80">
        <v>528</v>
      </c>
      <c r="J339" s="52">
        <v>829805754518</v>
      </c>
      <c r="P339" s="138"/>
    </row>
    <row r="340" spans="1:16" ht="15" thickBot="1">
      <c r="A340" s="38" t="s">
        <v>2277</v>
      </c>
      <c r="B340" s="39" t="s">
        <v>987</v>
      </c>
      <c r="C340" s="39" t="s">
        <v>592</v>
      </c>
      <c r="D340" s="285">
        <v>851.00644122383244</v>
      </c>
      <c r="E340" s="51">
        <f t="shared" si="3"/>
        <v>851.00644122383244</v>
      </c>
      <c r="F340" s="39">
        <v>10</v>
      </c>
      <c r="G340" s="39"/>
      <c r="H340" s="39">
        <v>4</v>
      </c>
      <c r="I340" s="39">
        <v>176</v>
      </c>
      <c r="J340" s="42">
        <v>829805754518</v>
      </c>
    </row>
    <row r="341" spans="1:16" ht="15" thickTop="1">
      <c r="A341" s="33" t="s">
        <v>2275</v>
      </c>
      <c r="B341" s="20" t="s">
        <v>964</v>
      </c>
      <c r="C341" s="298" t="s">
        <v>602</v>
      </c>
      <c r="D341" s="283">
        <v>8.3601717659688681</v>
      </c>
      <c r="E341" s="300">
        <f t="shared" si="3"/>
        <v>8.3601717659688681</v>
      </c>
      <c r="F341" s="298">
        <v>1.26E-2</v>
      </c>
      <c r="G341" s="20">
        <v>450</v>
      </c>
      <c r="H341" s="298">
        <v>1800</v>
      </c>
      <c r="I341" s="298">
        <v>79200</v>
      </c>
      <c r="J341" s="301"/>
    </row>
    <row r="342" spans="1:16">
      <c r="A342" s="64" t="s">
        <v>2276</v>
      </c>
      <c r="B342" s="13" t="s">
        <v>625</v>
      </c>
      <c r="C342" s="4" t="s">
        <v>602</v>
      </c>
      <c r="D342" s="299">
        <v>8.2528180354267313</v>
      </c>
      <c r="E342" s="6">
        <f t="shared" si="3"/>
        <v>8.2528180354267313</v>
      </c>
      <c r="F342" s="4">
        <v>1.2999999999999999E-2</v>
      </c>
      <c r="G342" s="13">
        <v>300</v>
      </c>
      <c r="H342" s="4">
        <v>1200</v>
      </c>
      <c r="I342" s="4">
        <v>52800</v>
      </c>
      <c r="J342" s="37">
        <v>829805764968</v>
      </c>
    </row>
    <row r="343" spans="1:16">
      <c r="A343" s="64" t="s">
        <v>603</v>
      </c>
      <c r="B343" s="13" t="s">
        <v>615</v>
      </c>
      <c r="C343" s="4" t="s">
        <v>602</v>
      </c>
      <c r="D343" s="284">
        <v>8.2994935704450494</v>
      </c>
      <c r="E343" s="15">
        <f t="shared" si="3"/>
        <v>8.2994935704450494</v>
      </c>
      <c r="F343" s="4">
        <v>0.06</v>
      </c>
      <c r="G343" s="13">
        <v>300</v>
      </c>
      <c r="H343" s="13">
        <v>1200</v>
      </c>
      <c r="I343" s="13">
        <v>52800</v>
      </c>
      <c r="J343" s="65">
        <v>829805754655</v>
      </c>
    </row>
    <row r="344" spans="1:16">
      <c r="A344" s="36" t="s">
        <v>604</v>
      </c>
      <c r="B344" s="4" t="s">
        <v>616</v>
      </c>
      <c r="C344" s="4" t="s">
        <v>602</v>
      </c>
      <c r="D344" s="284">
        <v>8.853765548787603</v>
      </c>
      <c r="E344" s="15">
        <f t="shared" si="3"/>
        <v>8.853765548787603</v>
      </c>
      <c r="F344" s="4">
        <v>0.1</v>
      </c>
      <c r="G344" s="4">
        <v>300</v>
      </c>
      <c r="H344" s="4">
        <v>600</v>
      </c>
      <c r="I344" s="4">
        <v>26400</v>
      </c>
      <c r="J344" s="37">
        <v>829805754679</v>
      </c>
    </row>
    <row r="345" spans="1:16">
      <c r="A345" s="36" t="s">
        <v>605</v>
      </c>
      <c r="B345" s="4" t="s">
        <v>617</v>
      </c>
      <c r="C345" s="4" t="s">
        <v>602</v>
      </c>
      <c r="D345" s="284">
        <v>8.853765548787603</v>
      </c>
      <c r="E345" s="15">
        <f t="shared" si="3"/>
        <v>8.853765548787603</v>
      </c>
      <c r="F345" s="4">
        <v>0.17</v>
      </c>
      <c r="G345" s="4">
        <v>180</v>
      </c>
      <c r="H345" s="4">
        <v>360</v>
      </c>
      <c r="I345" s="4">
        <v>15840</v>
      </c>
      <c r="J345" s="37">
        <v>829805754693</v>
      </c>
    </row>
    <row r="346" spans="1:16">
      <c r="A346" s="36" t="s">
        <v>606</v>
      </c>
      <c r="B346" s="4" t="s">
        <v>618</v>
      </c>
      <c r="C346" s="4" t="s">
        <v>602</v>
      </c>
      <c r="D346" s="284">
        <v>11.143783985623932</v>
      </c>
      <c r="E346" s="15">
        <f t="shared" si="3"/>
        <v>11.143783985623932</v>
      </c>
      <c r="F346" s="4">
        <v>0.28000000000000003</v>
      </c>
      <c r="G346" s="4">
        <v>120</v>
      </c>
      <c r="H346" s="4">
        <v>240</v>
      </c>
      <c r="I346" s="4">
        <v>10560</v>
      </c>
      <c r="J346" s="37">
        <v>829805754716</v>
      </c>
    </row>
    <row r="347" spans="1:16">
      <c r="A347" s="36" t="s">
        <v>607</v>
      </c>
      <c r="B347" s="4" t="s">
        <v>619</v>
      </c>
      <c r="C347" s="4" t="s">
        <v>602</v>
      </c>
      <c r="D347" s="284">
        <v>14.031832714882492</v>
      </c>
      <c r="E347" s="15">
        <f t="shared" si="3"/>
        <v>14.031832714882492</v>
      </c>
      <c r="F347" s="4">
        <v>0.44</v>
      </c>
      <c r="G347" s="4">
        <v>60</v>
      </c>
      <c r="H347" s="4">
        <v>120</v>
      </c>
      <c r="I347" s="4">
        <v>5280</v>
      </c>
      <c r="J347" s="37">
        <v>829805754730</v>
      </c>
    </row>
    <row r="348" spans="1:16">
      <c r="A348" s="36" t="s">
        <v>608</v>
      </c>
      <c r="B348" s="4" t="s">
        <v>620</v>
      </c>
      <c r="C348" s="4" t="s">
        <v>602</v>
      </c>
      <c r="D348" s="284">
        <v>19.487035870148659</v>
      </c>
      <c r="E348" s="15">
        <f t="shared" si="3"/>
        <v>19.487035870148659</v>
      </c>
      <c r="F348" s="4">
        <v>0.62</v>
      </c>
      <c r="G348" s="4">
        <v>45</v>
      </c>
      <c r="H348" s="4">
        <v>90</v>
      </c>
      <c r="I348" s="4">
        <v>3960</v>
      </c>
      <c r="J348" s="37">
        <v>829805754754</v>
      </c>
    </row>
    <row r="349" spans="1:16">
      <c r="A349" s="36" t="s">
        <v>609</v>
      </c>
      <c r="B349" s="4" t="s">
        <v>621</v>
      </c>
      <c r="C349" s="4" t="s">
        <v>602</v>
      </c>
      <c r="D349" s="284">
        <v>27.815701649980156</v>
      </c>
      <c r="E349" s="15">
        <f t="shared" si="3"/>
        <v>27.815701649980156</v>
      </c>
      <c r="F349" s="4">
        <v>0.91</v>
      </c>
      <c r="G349" s="4">
        <v>30</v>
      </c>
      <c r="H349" s="4">
        <v>60</v>
      </c>
      <c r="I349" s="4">
        <v>2640</v>
      </c>
      <c r="J349" s="37">
        <v>829805754778</v>
      </c>
    </row>
    <row r="350" spans="1:16">
      <c r="A350" s="36" t="s">
        <v>610</v>
      </c>
      <c r="B350" s="4" t="s">
        <v>622</v>
      </c>
      <c r="C350" s="4" t="s">
        <v>602</v>
      </c>
      <c r="D350" s="284">
        <v>50.613783285490904</v>
      </c>
      <c r="E350" s="15">
        <f t="shared" si="3"/>
        <v>50.613783285490904</v>
      </c>
      <c r="F350" s="4">
        <v>1.05</v>
      </c>
      <c r="G350" s="4">
        <v>16</v>
      </c>
      <c r="H350" s="4">
        <v>32</v>
      </c>
      <c r="I350" s="4">
        <v>1408</v>
      </c>
      <c r="J350" s="37">
        <v>829805754792</v>
      </c>
    </row>
    <row r="351" spans="1:16">
      <c r="A351" s="36" t="s">
        <v>611</v>
      </c>
      <c r="B351" s="4" t="s">
        <v>623</v>
      </c>
      <c r="C351" s="4" t="s">
        <v>602</v>
      </c>
      <c r="D351" s="284">
        <v>69.502788863217333</v>
      </c>
      <c r="E351" s="15">
        <f t="shared" si="3"/>
        <v>69.502788863217333</v>
      </c>
      <c r="F351" s="4">
        <v>1.7</v>
      </c>
      <c r="G351" s="4">
        <v>16</v>
      </c>
      <c r="H351" s="4">
        <v>32</v>
      </c>
      <c r="I351" s="4">
        <v>1408</v>
      </c>
      <c r="J351" s="37">
        <v>829805754815</v>
      </c>
      <c r="O351" s="138"/>
    </row>
    <row r="352" spans="1:16" ht="15" thickBot="1">
      <c r="A352" s="38" t="s">
        <v>612</v>
      </c>
      <c r="B352" s="39" t="s">
        <v>624</v>
      </c>
      <c r="C352" s="39" t="s">
        <v>602</v>
      </c>
      <c r="D352" s="285">
        <v>145.80270251347756</v>
      </c>
      <c r="E352" s="51">
        <f t="shared" si="3"/>
        <v>145.80270251347756</v>
      </c>
      <c r="F352" s="39">
        <v>3</v>
      </c>
      <c r="G352" s="39">
        <v>6</v>
      </c>
      <c r="H352" s="39">
        <v>12</v>
      </c>
      <c r="I352" s="39">
        <v>528</v>
      </c>
      <c r="J352" s="42">
        <v>829805754839</v>
      </c>
    </row>
    <row r="353" spans="1:10" ht="15" thickTop="1">
      <c r="A353" s="33" t="s">
        <v>351</v>
      </c>
      <c r="B353" s="20" t="s">
        <v>616</v>
      </c>
      <c r="C353" s="20" t="s">
        <v>613</v>
      </c>
      <c r="D353" s="283">
        <v>35.137926205979134</v>
      </c>
      <c r="E353" s="50">
        <f t="shared" si="3"/>
        <v>35.137926205979134</v>
      </c>
      <c r="F353" s="20">
        <v>0.56000000000000005</v>
      </c>
      <c r="G353" s="20">
        <v>35</v>
      </c>
      <c r="H353" s="20">
        <v>70</v>
      </c>
      <c r="I353" s="20">
        <v>6160</v>
      </c>
      <c r="J353" s="35">
        <v>829805762742</v>
      </c>
    </row>
    <row r="354" spans="1:10">
      <c r="A354" s="36" t="s">
        <v>350</v>
      </c>
      <c r="B354" s="4" t="s">
        <v>617</v>
      </c>
      <c r="C354" s="4" t="s">
        <v>613</v>
      </c>
      <c r="D354" s="284">
        <v>37.850941678918993</v>
      </c>
      <c r="E354" s="15">
        <f t="shared" si="3"/>
        <v>37.850941678918993</v>
      </c>
      <c r="F354" s="4">
        <v>0.6</v>
      </c>
      <c r="G354" s="4">
        <v>35</v>
      </c>
      <c r="H354" s="4">
        <v>70</v>
      </c>
      <c r="I354" s="4">
        <v>6160</v>
      </c>
      <c r="J354" s="37">
        <v>829805762759</v>
      </c>
    </row>
    <row r="355" spans="1:10">
      <c r="A355" s="36" t="s">
        <v>349</v>
      </c>
      <c r="B355" s="4" t="s">
        <v>618</v>
      </c>
      <c r="C355" s="4" t="s">
        <v>613</v>
      </c>
      <c r="D355" s="284">
        <v>49.169758920861625</v>
      </c>
      <c r="E355" s="15">
        <f t="shared" si="3"/>
        <v>49.169758920861625</v>
      </c>
      <c r="F355" s="4">
        <v>0.84</v>
      </c>
      <c r="G355" s="4">
        <v>25</v>
      </c>
      <c r="H355" s="4">
        <v>50</v>
      </c>
      <c r="I355" s="4">
        <v>4400</v>
      </c>
      <c r="J355" s="37">
        <v>829805762766</v>
      </c>
    </row>
    <row r="356" spans="1:10">
      <c r="A356" s="36" t="s">
        <v>348</v>
      </c>
      <c r="B356" s="4" t="s">
        <v>619</v>
      </c>
      <c r="C356" s="4" t="s">
        <v>613</v>
      </c>
      <c r="D356" s="284">
        <v>52.568321314383056</v>
      </c>
      <c r="E356" s="15">
        <f t="shared" si="3"/>
        <v>52.568321314383056</v>
      </c>
      <c r="F356" s="4">
        <v>0.9</v>
      </c>
      <c r="G356" s="4">
        <v>25</v>
      </c>
      <c r="H356" s="4">
        <v>50</v>
      </c>
      <c r="I356" s="4">
        <v>4400</v>
      </c>
      <c r="J356" s="37">
        <v>829805762773</v>
      </c>
    </row>
    <row r="357" spans="1:10">
      <c r="A357" s="36" t="s">
        <v>347</v>
      </c>
      <c r="B357" s="4" t="s">
        <v>620</v>
      </c>
      <c r="C357" s="4" t="s">
        <v>613</v>
      </c>
      <c r="D357" s="284">
        <v>57.337977549067652</v>
      </c>
      <c r="E357" s="15">
        <f t="shared" si="3"/>
        <v>57.337977549067652</v>
      </c>
      <c r="F357" s="4">
        <v>1.2</v>
      </c>
      <c r="G357" s="4">
        <v>18</v>
      </c>
      <c r="H357" s="4">
        <v>36</v>
      </c>
      <c r="I357" s="4">
        <v>1584</v>
      </c>
      <c r="J357" s="37">
        <v>829805763008</v>
      </c>
    </row>
    <row r="358" spans="1:10" ht="15" thickBot="1">
      <c r="A358" s="38" t="s">
        <v>346</v>
      </c>
      <c r="B358" s="39" t="s">
        <v>621</v>
      </c>
      <c r="C358" s="39" t="s">
        <v>613</v>
      </c>
      <c r="D358" s="285">
        <v>74.768372657471573</v>
      </c>
      <c r="E358" s="51">
        <f t="shared" si="3"/>
        <v>74.768372657471573</v>
      </c>
      <c r="F358" s="39">
        <v>2.0299999999999998</v>
      </c>
      <c r="G358" s="39">
        <v>12</v>
      </c>
      <c r="H358" s="39">
        <v>24</v>
      </c>
      <c r="I358" s="39">
        <v>1584</v>
      </c>
      <c r="J358" s="42">
        <v>829805763015</v>
      </c>
    </row>
    <row r="359" spans="1:10" ht="15" thickTop="1"/>
    <row r="360" spans="1:10">
      <c r="A360" t="s">
        <v>345</v>
      </c>
    </row>
  </sheetData>
  <mergeCells count="4">
    <mergeCell ref="D5:E5"/>
    <mergeCell ref="D6:E6"/>
    <mergeCell ref="F7:G7"/>
    <mergeCell ref="H7:I7"/>
  </mergeCells>
  <phoneticPr fontId="0" type="noConversion"/>
  <hyperlinks>
    <hyperlink ref="E2:H2" r:id="rId1" display="spp-sales@sigmaco.com" xr:uid="{00000000-0004-0000-0300-000000000000}"/>
    <hyperlink ref="E1:H1" r:id="rId2" display="www.sigmaco.com" xr:uid="{00000000-0004-0000-0300-000001000000}"/>
  </hyperlinks>
  <pageMargins left="0.7" right="0.7" top="0.75" bottom="0.75" header="0.3" footer="0.3"/>
  <pageSetup scale="93" fitToHeight="0" orientation="landscape" r:id="rId3"/>
  <headerFooter>
    <oddFooter>&amp;L&amp;A&amp;C&amp;F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Q346"/>
  <sheetViews>
    <sheetView zoomScaleNormal="100" workbookViewId="0">
      <pane ySplit="8" topLeftCell="A9" activePane="bottomLeft" state="frozen"/>
      <selection pane="bottomLeft" activeCell="J346" sqref="A1:J346"/>
    </sheetView>
  </sheetViews>
  <sheetFormatPr defaultRowHeight="14.5"/>
  <cols>
    <col min="1" max="1" width="15.7265625" customWidth="1"/>
    <col min="2" max="2" width="22.26953125" customWidth="1"/>
    <col min="3" max="3" width="23.81640625" bestFit="1" customWidth="1"/>
    <col min="4" max="4" width="10.54296875" style="1" bestFit="1" customWidth="1"/>
    <col min="5" max="5" width="10.54296875" bestFit="1" customWidth="1"/>
    <col min="6" max="6" width="12" bestFit="1" customWidth="1"/>
    <col min="7" max="8" width="8.26953125" bestFit="1" customWidth="1"/>
    <col min="9" max="9" width="6.1796875" bestFit="1" customWidth="1"/>
    <col min="10" max="10" width="13.1796875" style="23" bestFit="1" customWidth="1"/>
  </cols>
  <sheetData>
    <row r="1" spans="1:10">
      <c r="E1" s="149" t="s">
        <v>1394</v>
      </c>
      <c r="G1" s="143"/>
      <c r="H1" s="143"/>
      <c r="J1" s="126"/>
    </row>
    <row r="2" spans="1:10">
      <c r="E2" s="149" t="s">
        <v>1395</v>
      </c>
      <c r="G2" s="143"/>
      <c r="H2" s="143"/>
      <c r="J2" s="127"/>
    </row>
    <row r="3" spans="1:10">
      <c r="E3" s="149" t="s">
        <v>1396</v>
      </c>
      <c r="G3" s="143"/>
      <c r="H3" s="143"/>
    </row>
    <row r="4" spans="1:10">
      <c r="F4" s="9" t="s">
        <v>1393</v>
      </c>
      <c r="G4" s="9"/>
      <c r="H4" s="9"/>
    </row>
    <row r="5" spans="1:10" ht="18">
      <c r="A5" s="207" t="s">
        <v>724</v>
      </c>
      <c r="B5" s="205"/>
      <c r="C5" s="206"/>
      <c r="D5" s="408" t="s">
        <v>1741</v>
      </c>
      <c r="E5" s="409"/>
    </row>
    <row r="6" spans="1:10" ht="15" customHeight="1">
      <c r="A6" s="205"/>
      <c r="B6" s="205"/>
      <c r="C6" s="206"/>
      <c r="D6" s="410">
        <v>43692</v>
      </c>
      <c r="E6" s="411"/>
    </row>
    <row r="7" spans="1:10" ht="15" thickBot="1">
      <c r="A7" s="90"/>
      <c r="B7" s="90"/>
      <c r="C7" s="128"/>
      <c r="D7" s="129" t="s">
        <v>1744</v>
      </c>
      <c r="E7" s="227">
        <v>1</v>
      </c>
      <c r="F7" s="418" t="s">
        <v>1743</v>
      </c>
      <c r="G7" s="419"/>
      <c r="H7" s="419" t="s">
        <v>3333</v>
      </c>
      <c r="I7" s="420"/>
    </row>
    <row r="8" spans="1:10" s="3" customFormat="1" ht="30" thickTop="1" thickBot="1">
      <c r="A8" s="16" t="s">
        <v>1812</v>
      </c>
      <c r="B8" s="17" t="s">
        <v>614</v>
      </c>
      <c r="C8" s="17" t="s">
        <v>377</v>
      </c>
      <c r="D8" s="18" t="s">
        <v>1811</v>
      </c>
      <c r="E8" s="17" t="s">
        <v>1810</v>
      </c>
      <c r="F8" s="19" t="s">
        <v>1878</v>
      </c>
      <c r="G8" s="17" t="s">
        <v>1881</v>
      </c>
      <c r="H8" s="17" t="s">
        <v>1880</v>
      </c>
      <c r="I8" s="25" t="s">
        <v>1584</v>
      </c>
      <c r="J8" s="24" t="s">
        <v>1665</v>
      </c>
    </row>
    <row r="9" spans="1:10" s="3" customFormat="1" ht="15" thickTop="1">
      <c r="A9" s="36" t="s">
        <v>2278</v>
      </c>
      <c r="B9" s="4" t="s">
        <v>964</v>
      </c>
      <c r="C9" s="13" t="s">
        <v>718</v>
      </c>
      <c r="D9" s="124">
        <v>18.733225979602789</v>
      </c>
      <c r="E9" s="15">
        <f t="shared" ref="E9:E10" si="0">SUM(D9*GMITF)</f>
        <v>18.733225979602789</v>
      </c>
      <c r="F9" s="4">
        <v>6.4000000000000001E-2</v>
      </c>
      <c r="G9" s="4">
        <v>150</v>
      </c>
      <c r="H9" s="13">
        <v>600</v>
      </c>
      <c r="I9" s="4">
        <v>26400</v>
      </c>
      <c r="J9" s="37"/>
    </row>
    <row r="10" spans="1:10" s="3" customFormat="1">
      <c r="A10" s="36" t="s">
        <v>2279</v>
      </c>
      <c r="B10" s="4" t="s">
        <v>625</v>
      </c>
      <c r="C10" s="13" t="s">
        <v>718</v>
      </c>
      <c r="D10" s="124">
        <v>13.955984970477724</v>
      </c>
      <c r="E10" s="15">
        <f t="shared" si="0"/>
        <v>13.955984970477724</v>
      </c>
      <c r="F10" s="4">
        <v>5.2999999999999999E-2</v>
      </c>
      <c r="G10" s="4">
        <v>120</v>
      </c>
      <c r="H10" s="13">
        <v>480</v>
      </c>
      <c r="I10" s="4">
        <v>21120</v>
      </c>
      <c r="J10" s="37">
        <v>829805763510</v>
      </c>
    </row>
    <row r="11" spans="1:10">
      <c r="A11" s="36" t="s">
        <v>725</v>
      </c>
      <c r="B11" s="4" t="s">
        <v>615</v>
      </c>
      <c r="C11" s="13" t="s">
        <v>718</v>
      </c>
      <c r="D11" s="124">
        <v>17.692944992882044</v>
      </c>
      <c r="E11" s="15">
        <f t="shared" ref="E11:E101" si="1">SUM(D11*GMITF)</f>
        <v>17.692944992882044</v>
      </c>
      <c r="F11" s="4">
        <v>0.17</v>
      </c>
      <c r="G11" s="4">
        <v>90</v>
      </c>
      <c r="H11" s="13">
        <v>360</v>
      </c>
      <c r="I11" s="4">
        <v>15840</v>
      </c>
      <c r="J11" s="37">
        <v>829805752330</v>
      </c>
    </row>
    <row r="12" spans="1:10">
      <c r="A12" s="36" t="s">
        <v>726</v>
      </c>
      <c r="B12" s="4" t="s">
        <v>616</v>
      </c>
      <c r="C12" s="4" t="s">
        <v>718</v>
      </c>
      <c r="D12" s="124">
        <v>11.74181427804616</v>
      </c>
      <c r="E12" s="15">
        <f t="shared" si="1"/>
        <v>11.74181427804616</v>
      </c>
      <c r="F12" s="4">
        <v>0.3</v>
      </c>
      <c r="G12" s="4">
        <v>100</v>
      </c>
      <c r="H12" s="4">
        <v>200</v>
      </c>
      <c r="I12" s="4">
        <v>8800</v>
      </c>
      <c r="J12" s="37">
        <v>829805752354</v>
      </c>
    </row>
    <row r="13" spans="1:10">
      <c r="A13" s="36" t="s">
        <v>727</v>
      </c>
      <c r="B13" s="4" t="s">
        <v>617</v>
      </c>
      <c r="C13" s="4" t="s">
        <v>718</v>
      </c>
      <c r="D13" s="124">
        <v>14.119349343041842</v>
      </c>
      <c r="E13" s="15">
        <f t="shared" si="1"/>
        <v>14.119349343041842</v>
      </c>
      <c r="F13" s="4">
        <v>0.45</v>
      </c>
      <c r="G13" s="4">
        <v>35</v>
      </c>
      <c r="H13" s="4">
        <v>105</v>
      </c>
      <c r="I13" s="4">
        <v>4620</v>
      </c>
      <c r="J13" s="37">
        <v>829805752378</v>
      </c>
    </row>
    <row r="14" spans="1:10">
      <c r="A14" s="36" t="s">
        <v>728</v>
      </c>
      <c r="B14" s="4" t="s">
        <v>618</v>
      </c>
      <c r="C14" s="4" t="s">
        <v>718</v>
      </c>
      <c r="D14" s="124">
        <v>26.371677285350881</v>
      </c>
      <c r="E14" s="15">
        <f t="shared" si="1"/>
        <v>26.371677285350881</v>
      </c>
      <c r="F14" s="4">
        <v>0.73</v>
      </c>
      <c r="G14" s="4">
        <v>30</v>
      </c>
      <c r="H14" s="4">
        <v>60</v>
      </c>
      <c r="I14" s="4">
        <v>2640</v>
      </c>
      <c r="J14" s="37">
        <v>829805752392</v>
      </c>
    </row>
    <row r="15" spans="1:10">
      <c r="A15" s="36" t="s">
        <v>729</v>
      </c>
      <c r="B15" s="4" t="s">
        <v>619</v>
      </c>
      <c r="C15" s="4" t="s">
        <v>718</v>
      </c>
      <c r="D15" s="124">
        <v>40.666059884711416</v>
      </c>
      <c r="E15" s="15">
        <f t="shared" si="1"/>
        <v>40.666059884711416</v>
      </c>
      <c r="F15" s="4">
        <v>0.97</v>
      </c>
      <c r="G15" s="4">
        <v>20</v>
      </c>
      <c r="H15" s="4">
        <v>40</v>
      </c>
      <c r="I15" s="4">
        <v>1760</v>
      </c>
      <c r="J15" s="37">
        <v>829805752415</v>
      </c>
    </row>
    <row r="16" spans="1:10">
      <c r="A16" s="36" t="s">
        <v>730</v>
      </c>
      <c r="B16" s="4" t="s">
        <v>620</v>
      </c>
      <c r="C16" s="4" t="s">
        <v>718</v>
      </c>
      <c r="D16" s="124">
        <v>53.589348642908817</v>
      </c>
      <c r="E16" s="15">
        <f t="shared" si="1"/>
        <v>53.589348642908817</v>
      </c>
      <c r="F16" s="4">
        <v>1.3</v>
      </c>
      <c r="G16" s="4">
        <v>15</v>
      </c>
      <c r="H16" s="4">
        <v>30</v>
      </c>
      <c r="I16" s="4">
        <v>1320</v>
      </c>
      <c r="J16" s="37">
        <v>829805752439</v>
      </c>
    </row>
    <row r="17" spans="1:15">
      <c r="A17" s="36" t="s">
        <v>731</v>
      </c>
      <c r="B17" s="4" t="s">
        <v>621</v>
      </c>
      <c r="C17" s="4" t="s">
        <v>718</v>
      </c>
      <c r="D17" s="124">
        <v>89.237788513150818</v>
      </c>
      <c r="E17" s="15">
        <f t="shared" si="1"/>
        <v>89.237788513150818</v>
      </c>
      <c r="F17" s="4">
        <v>2.06</v>
      </c>
      <c r="G17" s="4">
        <v>8</v>
      </c>
      <c r="H17" s="4">
        <v>16</v>
      </c>
      <c r="I17" s="4">
        <v>704</v>
      </c>
      <c r="J17" s="37">
        <v>829805752453</v>
      </c>
    </row>
    <row r="18" spans="1:15">
      <c r="A18" s="36" t="s">
        <v>732</v>
      </c>
      <c r="B18" s="4" t="s">
        <v>622</v>
      </c>
      <c r="C18" s="4" t="s">
        <v>718</v>
      </c>
      <c r="D18" s="124">
        <v>222.27764942005643</v>
      </c>
      <c r="E18" s="15">
        <f t="shared" si="1"/>
        <v>222.27764942005643</v>
      </c>
      <c r="F18" s="4">
        <v>3.55</v>
      </c>
      <c r="G18" s="4" t="s">
        <v>380</v>
      </c>
      <c r="H18" s="4">
        <v>12</v>
      </c>
      <c r="I18" s="4">
        <v>528</v>
      </c>
      <c r="J18" s="37">
        <v>829805752477</v>
      </c>
    </row>
    <row r="19" spans="1:15">
      <c r="A19" s="36" t="s">
        <v>733</v>
      </c>
      <c r="B19" s="4" t="s">
        <v>623</v>
      </c>
      <c r="C19" s="4" t="s">
        <v>718</v>
      </c>
      <c r="D19" s="124">
        <v>373.60848561226618</v>
      </c>
      <c r="E19" s="15">
        <f t="shared" si="1"/>
        <v>373.60848561226618</v>
      </c>
      <c r="F19" s="4">
        <v>5.46</v>
      </c>
      <c r="G19" s="4" t="s">
        <v>380</v>
      </c>
      <c r="H19" s="4">
        <v>8</v>
      </c>
      <c r="I19" s="4">
        <v>352</v>
      </c>
      <c r="J19" s="37">
        <v>829805752491</v>
      </c>
    </row>
    <row r="20" spans="1:15">
      <c r="A20" s="36" t="s">
        <v>734</v>
      </c>
      <c r="B20" s="4" t="s">
        <v>624</v>
      </c>
      <c r="C20" s="4" t="s">
        <v>718</v>
      </c>
      <c r="D20" s="124">
        <v>646.76246820229164</v>
      </c>
      <c r="E20" s="6">
        <f t="shared" si="1"/>
        <v>646.76246820229164</v>
      </c>
      <c r="F20" s="4">
        <v>8.9499999999999993</v>
      </c>
      <c r="G20" s="4" t="s">
        <v>380</v>
      </c>
      <c r="H20" s="4">
        <v>2</v>
      </c>
      <c r="I20" s="4">
        <v>88</v>
      </c>
      <c r="J20" s="37">
        <v>829805752514</v>
      </c>
    </row>
    <row r="21" spans="1:15" ht="15" thickBot="1">
      <c r="A21" s="38" t="s">
        <v>2280</v>
      </c>
      <c r="B21" s="298" t="s">
        <v>987</v>
      </c>
      <c r="C21" s="39" t="s">
        <v>718</v>
      </c>
      <c r="D21" s="125">
        <v>2755.797101449275</v>
      </c>
      <c r="E21" s="66">
        <f t="shared" ref="E21" si="2">SUM(D21*GMITF)</f>
        <v>2755.797101449275</v>
      </c>
      <c r="F21" s="298">
        <v>20.72</v>
      </c>
      <c r="G21" s="298"/>
      <c r="H21" s="298">
        <v>2</v>
      </c>
      <c r="I21" s="298">
        <v>88</v>
      </c>
      <c r="J21" s="301"/>
    </row>
    <row r="22" spans="1:15" ht="15" thickTop="1">
      <c r="A22" s="33" t="s">
        <v>2281</v>
      </c>
      <c r="B22" s="311" t="s">
        <v>964</v>
      </c>
      <c r="C22" s="298" t="s">
        <v>719</v>
      </c>
      <c r="D22" s="320">
        <v>26.865271068169616</v>
      </c>
      <c r="E22" s="50">
        <f t="shared" si="1"/>
        <v>26.865271068169616</v>
      </c>
      <c r="F22" s="20">
        <v>6.4000000000000001E-2</v>
      </c>
      <c r="G22" s="20">
        <v>150</v>
      </c>
      <c r="H22" s="311">
        <v>600</v>
      </c>
      <c r="I22" s="311">
        <v>26400</v>
      </c>
      <c r="J22" s="321"/>
    </row>
    <row r="23" spans="1:15">
      <c r="A23" s="194" t="s">
        <v>2282</v>
      </c>
      <c r="B23" s="4" t="s">
        <v>625</v>
      </c>
      <c r="C23" s="4" t="s">
        <v>719</v>
      </c>
      <c r="D23" s="124">
        <v>13.405797101449274</v>
      </c>
      <c r="E23" s="15">
        <f t="shared" si="1"/>
        <v>13.405797101449274</v>
      </c>
      <c r="F23" s="13">
        <v>9.1999999999999998E-2</v>
      </c>
      <c r="G23" s="298">
        <v>125</v>
      </c>
      <c r="H23" s="4">
        <v>500</v>
      </c>
      <c r="I23" s="4">
        <v>22000</v>
      </c>
      <c r="J23" s="37">
        <v>829805765439</v>
      </c>
    </row>
    <row r="24" spans="1:15">
      <c r="A24" s="36" t="s">
        <v>735</v>
      </c>
      <c r="B24" s="4" t="s">
        <v>615</v>
      </c>
      <c r="C24" s="13" t="s">
        <v>719</v>
      </c>
      <c r="D24" s="124">
        <v>23.6440757077178</v>
      </c>
      <c r="E24" s="15">
        <f t="shared" si="1"/>
        <v>23.6440757077178</v>
      </c>
      <c r="F24" s="13">
        <v>0.16</v>
      </c>
      <c r="G24" s="4">
        <v>75</v>
      </c>
      <c r="H24" s="4">
        <v>300</v>
      </c>
      <c r="I24" s="4">
        <v>13200</v>
      </c>
      <c r="J24" s="37">
        <v>829805752132</v>
      </c>
    </row>
    <row r="25" spans="1:15">
      <c r="A25" s="36" t="s">
        <v>736</v>
      </c>
      <c r="B25" s="4" t="s">
        <v>616</v>
      </c>
      <c r="C25" s="4" t="s">
        <v>719</v>
      </c>
      <c r="D25" s="124">
        <v>18.203458657144857</v>
      </c>
      <c r="E25" s="15">
        <f t="shared" si="1"/>
        <v>18.203458657144857</v>
      </c>
      <c r="F25" s="4">
        <v>0.22</v>
      </c>
      <c r="G25" s="4">
        <v>100</v>
      </c>
      <c r="H25" s="4">
        <v>200</v>
      </c>
      <c r="I25" s="4">
        <v>8800</v>
      </c>
      <c r="J25" s="37">
        <v>829805752156</v>
      </c>
    </row>
    <row r="26" spans="1:15">
      <c r="A26" s="36" t="s">
        <v>737</v>
      </c>
      <c r="B26" s="4" t="s">
        <v>617</v>
      </c>
      <c r="C26" s="4" t="s">
        <v>719</v>
      </c>
      <c r="D26" s="124">
        <v>25.525683213143825</v>
      </c>
      <c r="E26" s="15">
        <f t="shared" si="1"/>
        <v>25.525683213143825</v>
      </c>
      <c r="F26" s="4">
        <v>0.32</v>
      </c>
      <c r="G26" s="4">
        <v>60</v>
      </c>
      <c r="H26" s="4">
        <v>120</v>
      </c>
      <c r="I26" s="4">
        <v>5280</v>
      </c>
      <c r="J26" s="37">
        <v>829805752170</v>
      </c>
    </row>
    <row r="27" spans="1:15">
      <c r="A27" s="36" t="s">
        <v>738</v>
      </c>
      <c r="B27" s="4" t="s">
        <v>618</v>
      </c>
      <c r="C27" s="4" t="s">
        <v>719</v>
      </c>
      <c r="D27" s="124">
        <v>29.259726014609438</v>
      </c>
      <c r="E27" s="15">
        <f t="shared" si="1"/>
        <v>29.259726014609438</v>
      </c>
      <c r="F27" s="4">
        <v>0.54</v>
      </c>
      <c r="G27" s="4">
        <v>30</v>
      </c>
      <c r="H27" s="4">
        <v>60</v>
      </c>
      <c r="I27" s="4">
        <v>2640</v>
      </c>
      <c r="J27" s="37">
        <v>829805752194</v>
      </c>
    </row>
    <row r="28" spans="1:15">
      <c r="A28" s="36" t="s">
        <v>739</v>
      </c>
      <c r="B28" s="4" t="s">
        <v>619</v>
      </c>
      <c r="C28" s="4" t="s">
        <v>719</v>
      </c>
      <c r="D28" s="124">
        <v>53.341384863123984</v>
      </c>
      <c r="E28" s="15">
        <f t="shared" si="1"/>
        <v>53.341384863123984</v>
      </c>
      <c r="F28" s="4">
        <v>0.86</v>
      </c>
      <c r="G28" s="4">
        <v>20</v>
      </c>
      <c r="H28" s="4">
        <v>40</v>
      </c>
      <c r="I28" s="4">
        <v>1760</v>
      </c>
      <c r="J28" s="37">
        <v>829805752217</v>
      </c>
    </row>
    <row r="29" spans="1:15">
      <c r="A29" s="36" t="s">
        <v>740</v>
      </c>
      <c r="B29" s="4" t="s">
        <v>620</v>
      </c>
      <c r="C29" s="4" t="s">
        <v>719</v>
      </c>
      <c r="D29" s="124">
        <v>63.55165814838152</v>
      </c>
      <c r="E29" s="15">
        <f t="shared" si="1"/>
        <v>63.55165814838152</v>
      </c>
      <c r="F29" s="4">
        <v>1.1299999999999999</v>
      </c>
      <c r="G29" s="4">
        <v>15</v>
      </c>
      <c r="H29" s="4">
        <v>30</v>
      </c>
      <c r="I29" s="4">
        <v>1320</v>
      </c>
      <c r="J29" s="37">
        <v>829805752231</v>
      </c>
      <c r="M29" s="138"/>
    </row>
    <row r="30" spans="1:15">
      <c r="A30" s="36" t="s">
        <v>741</v>
      </c>
      <c r="B30" s="4" t="s">
        <v>621</v>
      </c>
      <c r="C30" s="4" t="s">
        <v>719</v>
      </c>
      <c r="D30" s="124">
        <v>94.853438820042484</v>
      </c>
      <c r="E30" s="15">
        <f t="shared" si="1"/>
        <v>94.853438820042484</v>
      </c>
      <c r="F30" s="4">
        <v>1.79</v>
      </c>
      <c r="G30" s="4">
        <v>12</v>
      </c>
      <c r="H30" s="4">
        <v>24</v>
      </c>
      <c r="I30" s="4">
        <v>1056</v>
      </c>
      <c r="J30" s="37">
        <v>829805752255</v>
      </c>
    </row>
    <row r="31" spans="1:15">
      <c r="A31" s="36" t="s">
        <v>742</v>
      </c>
      <c r="B31" s="4" t="s">
        <v>622</v>
      </c>
      <c r="C31" s="4" t="s">
        <v>719</v>
      </c>
      <c r="D31" s="124">
        <v>321.04016429788322</v>
      </c>
      <c r="E31" s="15">
        <f t="shared" si="1"/>
        <v>321.04016429788322</v>
      </c>
      <c r="F31" s="4">
        <v>3</v>
      </c>
      <c r="G31" s="4" t="s">
        <v>380</v>
      </c>
      <c r="H31" s="4">
        <v>12</v>
      </c>
      <c r="I31" s="4">
        <v>528</v>
      </c>
      <c r="J31" s="37">
        <v>829805752279</v>
      </c>
      <c r="O31" s="138"/>
    </row>
    <row r="32" spans="1:15">
      <c r="A32" s="36" t="s">
        <v>743</v>
      </c>
      <c r="B32" s="4" t="s">
        <v>623</v>
      </c>
      <c r="C32" s="4" t="s">
        <v>719</v>
      </c>
      <c r="D32" s="124">
        <v>466.75535018320141</v>
      </c>
      <c r="E32" s="15">
        <f t="shared" si="1"/>
        <v>466.75535018320141</v>
      </c>
      <c r="F32" s="4">
        <v>4.4800000000000004</v>
      </c>
      <c r="G32" s="4" t="s">
        <v>380</v>
      </c>
      <c r="H32" s="4">
        <v>10</v>
      </c>
      <c r="I32" s="4">
        <v>440</v>
      </c>
      <c r="J32" s="37">
        <v>829805752293</v>
      </c>
    </row>
    <row r="33" spans="1:15" ht="15" thickBot="1">
      <c r="A33" s="38" t="s">
        <v>744</v>
      </c>
      <c r="B33" s="39" t="s">
        <v>624</v>
      </c>
      <c r="C33" s="39" t="s">
        <v>719</v>
      </c>
      <c r="D33" s="125">
        <v>782.26738080235236</v>
      </c>
      <c r="E33" s="51">
        <f t="shared" si="1"/>
        <v>782.26738080235236</v>
      </c>
      <c r="F33" s="39">
        <v>7.4</v>
      </c>
      <c r="G33" s="39" t="s">
        <v>380</v>
      </c>
      <c r="H33" s="39">
        <v>4</v>
      </c>
      <c r="I33" s="39">
        <v>176</v>
      </c>
      <c r="J33" s="42">
        <v>829805752316</v>
      </c>
    </row>
    <row r="34" spans="1:15" ht="15" thickTop="1">
      <c r="A34" s="322" t="s">
        <v>2283</v>
      </c>
      <c r="B34" s="251" t="s">
        <v>2284</v>
      </c>
      <c r="C34" s="251" t="s">
        <v>2285</v>
      </c>
      <c r="D34" s="323">
        <v>18.102522812667736</v>
      </c>
      <c r="E34" s="324">
        <f t="shared" si="1"/>
        <v>18.102522812667736</v>
      </c>
      <c r="F34" s="251">
        <v>0.28000000000000003</v>
      </c>
      <c r="G34" s="251">
        <v>90</v>
      </c>
      <c r="H34" s="251">
        <v>180</v>
      </c>
      <c r="I34" s="251">
        <v>7920</v>
      </c>
      <c r="J34" s="325"/>
    </row>
    <row r="35" spans="1:15" ht="15" thickBot="1">
      <c r="A35" s="194" t="s">
        <v>2286</v>
      </c>
      <c r="B35" s="39" t="s">
        <v>617</v>
      </c>
      <c r="C35" s="39" t="s">
        <v>2285</v>
      </c>
      <c r="D35" s="125">
        <v>21.739130434782609</v>
      </c>
      <c r="E35" s="300">
        <f t="shared" si="1"/>
        <v>21.739130434782609</v>
      </c>
      <c r="F35" s="39">
        <v>0.35</v>
      </c>
      <c r="G35" s="298">
        <v>60</v>
      </c>
      <c r="H35" s="39">
        <v>120</v>
      </c>
      <c r="I35" s="298">
        <v>5280</v>
      </c>
      <c r="J35" s="301"/>
    </row>
    <row r="36" spans="1:15" ht="15" thickTop="1">
      <c r="A36" s="33" t="s">
        <v>2287</v>
      </c>
      <c r="B36" s="13" t="s">
        <v>964</v>
      </c>
      <c r="C36" s="13" t="s">
        <v>720</v>
      </c>
      <c r="D36" s="189">
        <v>25.308641975308639</v>
      </c>
      <c r="E36" s="50">
        <f t="shared" si="1"/>
        <v>25.308641975308639</v>
      </c>
      <c r="F36" s="13">
        <v>0.05</v>
      </c>
      <c r="G36" s="20">
        <v>180</v>
      </c>
      <c r="H36" s="13">
        <v>720</v>
      </c>
      <c r="I36" s="20">
        <v>34680</v>
      </c>
      <c r="J36" s="35"/>
    </row>
    <row r="37" spans="1:15">
      <c r="A37" s="194" t="s">
        <v>2288</v>
      </c>
      <c r="B37" s="13" t="s">
        <v>625</v>
      </c>
      <c r="C37" s="298" t="s">
        <v>720</v>
      </c>
      <c r="D37" s="189">
        <v>19.189479334406869</v>
      </c>
      <c r="E37" s="15">
        <f t="shared" si="1"/>
        <v>19.189479334406869</v>
      </c>
      <c r="F37" s="298">
        <v>0.14000000000000001</v>
      </c>
      <c r="G37" s="4">
        <v>100</v>
      </c>
      <c r="H37" s="298">
        <v>400</v>
      </c>
      <c r="I37" s="13">
        <v>17600</v>
      </c>
      <c r="J37" s="37"/>
      <c r="O37" s="138"/>
    </row>
    <row r="38" spans="1:15">
      <c r="A38" s="36" t="s">
        <v>745</v>
      </c>
      <c r="B38" s="13" t="s">
        <v>615</v>
      </c>
      <c r="C38" s="4" t="s">
        <v>720</v>
      </c>
      <c r="D38" s="189">
        <v>24.329622628299376</v>
      </c>
      <c r="E38" s="15">
        <f t="shared" si="1"/>
        <v>24.329622628299376</v>
      </c>
      <c r="F38" s="4">
        <v>0.17</v>
      </c>
      <c r="G38" s="4">
        <v>60</v>
      </c>
      <c r="H38" s="4">
        <v>240</v>
      </c>
      <c r="I38" s="13">
        <v>10560</v>
      </c>
      <c r="J38" s="65">
        <v>829805752859</v>
      </c>
    </row>
    <row r="39" spans="1:15">
      <c r="A39" s="36" t="s">
        <v>746</v>
      </c>
      <c r="B39" s="4" t="s">
        <v>616</v>
      </c>
      <c r="C39" s="4" t="s">
        <v>720</v>
      </c>
      <c r="D39" s="124">
        <v>25.088100072347078</v>
      </c>
      <c r="E39" s="15">
        <f t="shared" si="1"/>
        <v>25.088100072347078</v>
      </c>
      <c r="F39" s="4">
        <v>0.24</v>
      </c>
      <c r="G39" s="4">
        <v>90</v>
      </c>
      <c r="H39" s="4">
        <v>180</v>
      </c>
      <c r="I39" s="4">
        <v>7920</v>
      </c>
      <c r="J39" s="37">
        <v>829805752873</v>
      </c>
    </row>
    <row r="40" spans="1:15">
      <c r="A40" s="36" t="s">
        <v>747</v>
      </c>
      <c r="B40" s="4" t="s">
        <v>617</v>
      </c>
      <c r="C40" s="4" t="s">
        <v>720</v>
      </c>
      <c r="D40" s="124">
        <v>24.329622628299376</v>
      </c>
      <c r="E40" s="15">
        <f t="shared" si="1"/>
        <v>24.329622628299376</v>
      </c>
      <c r="F40" s="4">
        <v>0.41</v>
      </c>
      <c r="G40" s="4">
        <v>35</v>
      </c>
      <c r="H40" s="4">
        <v>105</v>
      </c>
      <c r="I40" s="4">
        <v>4620</v>
      </c>
      <c r="J40" s="37">
        <v>829805752897</v>
      </c>
    </row>
    <row r="41" spans="1:15">
      <c r="A41" s="36" t="s">
        <v>748</v>
      </c>
      <c r="B41" s="4" t="s">
        <v>618</v>
      </c>
      <c r="C41" s="4" t="s">
        <v>720</v>
      </c>
      <c r="D41" s="124">
        <v>33.095871548927626</v>
      </c>
      <c r="E41" s="15">
        <f t="shared" si="1"/>
        <v>33.095871548927626</v>
      </c>
      <c r="F41" s="4">
        <v>0.62</v>
      </c>
      <c r="G41" s="4">
        <v>45</v>
      </c>
      <c r="H41" s="4">
        <v>90</v>
      </c>
      <c r="I41" s="4">
        <v>3960</v>
      </c>
      <c r="J41" s="37">
        <v>829805752910</v>
      </c>
    </row>
    <row r="42" spans="1:15">
      <c r="A42" s="36" t="s">
        <v>749</v>
      </c>
      <c r="B42" s="4" t="s">
        <v>619</v>
      </c>
      <c r="C42" s="4" t="s">
        <v>720</v>
      </c>
      <c r="D42" s="124">
        <v>55.631403299960311</v>
      </c>
      <c r="E42" s="15">
        <f t="shared" si="1"/>
        <v>55.631403299960311</v>
      </c>
      <c r="F42" s="4">
        <v>1.0900000000000001</v>
      </c>
      <c r="G42" s="4">
        <v>25</v>
      </c>
      <c r="H42" s="4">
        <v>50</v>
      </c>
      <c r="I42" s="4">
        <v>2200</v>
      </c>
      <c r="J42" s="37">
        <v>829805752934</v>
      </c>
    </row>
    <row r="43" spans="1:15">
      <c r="A43" s="36" t="s">
        <v>750</v>
      </c>
      <c r="B43" s="4" t="s">
        <v>620</v>
      </c>
      <c r="C43" s="4" t="s">
        <v>720</v>
      </c>
      <c r="D43" s="124">
        <v>68.569278162850921</v>
      </c>
      <c r="E43" s="15">
        <f t="shared" si="1"/>
        <v>68.569278162850921</v>
      </c>
      <c r="F43" s="4">
        <v>1.44</v>
      </c>
      <c r="G43" s="4">
        <v>9</v>
      </c>
      <c r="H43" s="4">
        <v>27</v>
      </c>
      <c r="I43" s="4">
        <v>1188</v>
      </c>
      <c r="J43" s="37">
        <v>829805752958</v>
      </c>
    </row>
    <row r="44" spans="1:15">
      <c r="A44" s="36" t="s">
        <v>751</v>
      </c>
      <c r="B44" s="4" t="s">
        <v>621</v>
      </c>
      <c r="C44" s="4" t="s">
        <v>720</v>
      </c>
      <c r="D44" s="124">
        <v>118.83299493570443</v>
      </c>
      <c r="E44" s="15">
        <f t="shared" si="1"/>
        <v>118.83299493570443</v>
      </c>
      <c r="F44" s="4">
        <v>2.85</v>
      </c>
      <c r="G44" s="4">
        <v>8</v>
      </c>
      <c r="H44" s="4">
        <v>16</v>
      </c>
      <c r="I44" s="4">
        <v>704</v>
      </c>
      <c r="J44" s="37">
        <v>829805752972</v>
      </c>
    </row>
    <row r="45" spans="1:15">
      <c r="A45" s="36" t="s">
        <v>948</v>
      </c>
      <c r="B45" s="80" t="s">
        <v>622</v>
      </c>
      <c r="C45" s="4" t="s">
        <v>720</v>
      </c>
      <c r="D45" s="326">
        <v>322.14870825456842</v>
      </c>
      <c r="E45" s="300">
        <f t="shared" si="1"/>
        <v>322.14870825456842</v>
      </c>
      <c r="F45" s="80">
        <v>3.3</v>
      </c>
      <c r="G45" s="80" t="s">
        <v>380</v>
      </c>
      <c r="H45" s="4">
        <v>10</v>
      </c>
      <c r="I45" s="4">
        <v>440</v>
      </c>
      <c r="J45" s="37">
        <v>829805752989</v>
      </c>
    </row>
    <row r="46" spans="1:15">
      <c r="A46" s="36" t="s">
        <v>2289</v>
      </c>
      <c r="B46" s="4" t="s">
        <v>623</v>
      </c>
      <c r="C46" s="4" t="s">
        <v>720</v>
      </c>
      <c r="D46" s="326">
        <v>489.00966183574877</v>
      </c>
      <c r="E46" s="106">
        <f t="shared" si="1"/>
        <v>489.00966183574877</v>
      </c>
      <c r="F46" s="4">
        <v>4.91</v>
      </c>
      <c r="G46" s="80"/>
      <c r="H46" s="4">
        <v>6</v>
      </c>
      <c r="I46" s="4">
        <v>264</v>
      </c>
      <c r="J46" s="37"/>
      <c r="N46" s="138"/>
    </row>
    <row r="47" spans="1:15">
      <c r="A47" s="36" t="s">
        <v>2290</v>
      </c>
      <c r="B47" s="4" t="s">
        <v>624</v>
      </c>
      <c r="C47" s="4" t="s">
        <v>720</v>
      </c>
      <c r="D47" s="124">
        <v>807.2061191626409</v>
      </c>
      <c r="E47" s="6">
        <f t="shared" si="1"/>
        <v>807.2061191626409</v>
      </c>
      <c r="F47" s="4">
        <v>9.1999999999999993</v>
      </c>
      <c r="G47" s="4"/>
      <c r="H47" s="298">
        <v>4</v>
      </c>
      <c r="I47" s="4">
        <v>176</v>
      </c>
      <c r="J47" s="37"/>
    </row>
    <row r="48" spans="1:15" ht="15" thickBot="1">
      <c r="A48" s="194" t="s">
        <v>2291</v>
      </c>
      <c r="B48" s="298" t="s">
        <v>987</v>
      </c>
      <c r="C48" s="298" t="s">
        <v>720</v>
      </c>
      <c r="D48" s="320">
        <v>2185.0107353730541</v>
      </c>
      <c r="E48" s="300">
        <f t="shared" si="1"/>
        <v>2185.0107353730541</v>
      </c>
      <c r="F48" s="298">
        <v>21</v>
      </c>
      <c r="G48" s="298"/>
      <c r="H48" s="39">
        <v>1</v>
      </c>
      <c r="I48" s="298">
        <v>44</v>
      </c>
      <c r="J48" s="301"/>
    </row>
    <row r="49" spans="1:13" ht="15" thickTop="1">
      <c r="A49" s="33" t="s">
        <v>752</v>
      </c>
      <c r="B49" s="20" t="s">
        <v>625</v>
      </c>
      <c r="C49" s="20" t="s">
        <v>410</v>
      </c>
      <c r="D49" s="123">
        <v>23.046045415295573</v>
      </c>
      <c r="E49" s="50">
        <f t="shared" si="1"/>
        <v>23.046045415295573</v>
      </c>
      <c r="F49" s="20">
        <v>0.15</v>
      </c>
      <c r="G49" s="20">
        <v>75</v>
      </c>
      <c r="H49" s="20">
        <v>300</v>
      </c>
      <c r="I49" s="20">
        <v>13200</v>
      </c>
      <c r="J49" s="35">
        <v>829805754860</v>
      </c>
    </row>
    <row r="50" spans="1:13">
      <c r="A50" s="36" t="s">
        <v>753</v>
      </c>
      <c r="B50" s="4" t="s">
        <v>615</v>
      </c>
      <c r="C50" s="4" t="s">
        <v>410</v>
      </c>
      <c r="D50" s="124">
        <v>23.046045415295573</v>
      </c>
      <c r="E50" s="15">
        <f t="shared" si="1"/>
        <v>23.046045415295573</v>
      </c>
      <c r="F50" s="4">
        <v>0.23</v>
      </c>
      <c r="G50" s="4">
        <v>45</v>
      </c>
      <c r="H50" s="4">
        <v>180</v>
      </c>
      <c r="I50" s="4">
        <v>7920</v>
      </c>
      <c r="J50" s="37">
        <v>829805754884</v>
      </c>
    </row>
    <row r="51" spans="1:13">
      <c r="A51" s="36" t="s">
        <v>754</v>
      </c>
      <c r="B51" s="4" t="s">
        <v>616</v>
      </c>
      <c r="C51" s="4" t="s">
        <v>410</v>
      </c>
      <c r="D51" s="124">
        <v>14.206865971201193</v>
      </c>
      <c r="E51" s="15">
        <f t="shared" si="1"/>
        <v>14.206865971201193</v>
      </c>
      <c r="F51" s="4">
        <v>0.41</v>
      </c>
      <c r="G51" s="4">
        <v>60</v>
      </c>
      <c r="H51" s="4">
        <v>120</v>
      </c>
      <c r="I51" s="4">
        <v>5280</v>
      </c>
      <c r="J51" s="37">
        <v>829805754921</v>
      </c>
    </row>
    <row r="52" spans="1:13">
      <c r="A52" s="36" t="s">
        <v>755</v>
      </c>
      <c r="B52" s="4" t="s">
        <v>617</v>
      </c>
      <c r="C52" s="4" t="s">
        <v>410</v>
      </c>
      <c r="D52" s="124">
        <v>23.906625592195848</v>
      </c>
      <c r="E52" s="15">
        <f t="shared" si="1"/>
        <v>23.906625592195848</v>
      </c>
      <c r="F52" s="4">
        <v>0.6</v>
      </c>
      <c r="G52" s="4">
        <v>35</v>
      </c>
      <c r="H52" s="4">
        <v>70</v>
      </c>
      <c r="I52" s="4">
        <v>3080</v>
      </c>
      <c r="J52" s="37">
        <v>829805754969</v>
      </c>
    </row>
    <row r="53" spans="1:13">
      <c r="A53" s="36" t="s">
        <v>756</v>
      </c>
      <c r="B53" s="4" t="s">
        <v>618</v>
      </c>
      <c r="C53" s="4" t="s">
        <v>410</v>
      </c>
      <c r="D53" s="124">
        <v>39.047002263763446</v>
      </c>
      <c r="E53" s="15">
        <f t="shared" si="1"/>
        <v>39.047002263763446</v>
      </c>
      <c r="F53" s="4">
        <v>0.9</v>
      </c>
      <c r="G53" s="4">
        <v>20</v>
      </c>
      <c r="H53" s="4">
        <v>40</v>
      </c>
      <c r="I53" s="4">
        <v>1760</v>
      </c>
      <c r="J53" s="37">
        <v>829805755027</v>
      </c>
    </row>
    <row r="54" spans="1:13">
      <c r="A54" s="36" t="s">
        <v>757</v>
      </c>
      <c r="B54" s="4" t="s">
        <v>619</v>
      </c>
      <c r="C54" s="4" t="s">
        <v>410</v>
      </c>
      <c r="D54" s="124">
        <v>61.670050642955495</v>
      </c>
      <c r="E54" s="15">
        <f t="shared" si="1"/>
        <v>61.670050642955495</v>
      </c>
      <c r="F54" s="4">
        <v>1.31</v>
      </c>
      <c r="G54" s="4">
        <v>14</v>
      </c>
      <c r="H54" s="4">
        <v>28</v>
      </c>
      <c r="I54" s="4">
        <v>1232</v>
      </c>
      <c r="J54" s="37">
        <v>829805755126</v>
      </c>
    </row>
    <row r="55" spans="1:13">
      <c r="A55" s="36" t="s">
        <v>758</v>
      </c>
      <c r="B55" s="4" t="s">
        <v>620</v>
      </c>
      <c r="C55" s="4" t="s">
        <v>410</v>
      </c>
      <c r="D55" s="124">
        <v>76.985460570841781</v>
      </c>
      <c r="E55" s="15">
        <f t="shared" si="1"/>
        <v>76.985460570841781</v>
      </c>
      <c r="F55" s="4">
        <v>1.73</v>
      </c>
      <c r="G55" s="4">
        <v>12</v>
      </c>
      <c r="H55" s="4">
        <v>24</v>
      </c>
      <c r="I55" s="4">
        <v>1056</v>
      </c>
      <c r="J55" s="37">
        <v>829805755232</v>
      </c>
    </row>
    <row r="56" spans="1:13">
      <c r="A56" s="36" t="s">
        <v>759</v>
      </c>
      <c r="B56" s="4" t="s">
        <v>621</v>
      </c>
      <c r="C56" s="4" t="s">
        <v>410</v>
      </c>
      <c r="D56" s="124">
        <v>128.44523792853974</v>
      </c>
      <c r="E56" s="15">
        <f t="shared" si="1"/>
        <v>128.44523792853974</v>
      </c>
      <c r="F56" s="4">
        <v>2.52</v>
      </c>
      <c r="G56" s="4">
        <v>8</v>
      </c>
      <c r="H56" s="4">
        <v>16</v>
      </c>
      <c r="I56" s="4">
        <v>704</v>
      </c>
      <c r="J56" s="37">
        <v>829805755355</v>
      </c>
    </row>
    <row r="57" spans="1:13">
      <c r="A57" s="36" t="s">
        <v>760</v>
      </c>
      <c r="B57" s="4" t="s">
        <v>622</v>
      </c>
      <c r="C57" s="4" t="s">
        <v>410</v>
      </c>
      <c r="D57" s="124">
        <v>344.94678989007912</v>
      </c>
      <c r="E57" s="15">
        <f t="shared" si="1"/>
        <v>344.94678989007912</v>
      </c>
      <c r="F57" s="4">
        <v>4.9000000000000004</v>
      </c>
      <c r="G57" s="4" t="s">
        <v>380</v>
      </c>
      <c r="H57" s="4">
        <v>8</v>
      </c>
      <c r="I57" s="4">
        <v>350</v>
      </c>
      <c r="J57" s="37">
        <v>829805755454</v>
      </c>
    </row>
    <row r="58" spans="1:13">
      <c r="A58" s="36" t="s">
        <v>761</v>
      </c>
      <c r="B58" s="4" t="s">
        <v>623</v>
      </c>
      <c r="C58" s="4" t="s">
        <v>410</v>
      </c>
      <c r="D58" s="124">
        <v>404.48726924782369</v>
      </c>
      <c r="E58" s="15">
        <f t="shared" si="1"/>
        <v>404.48726924782369</v>
      </c>
      <c r="F58" s="4">
        <v>7.13</v>
      </c>
      <c r="G58" s="4" t="s">
        <v>380</v>
      </c>
      <c r="H58" s="4">
        <v>6</v>
      </c>
      <c r="I58" s="4">
        <v>264</v>
      </c>
      <c r="J58" s="37">
        <v>829805755614</v>
      </c>
    </row>
    <row r="59" spans="1:13" ht="15" thickBot="1">
      <c r="A59" s="38" t="s">
        <v>762</v>
      </c>
      <c r="B59" s="39" t="s">
        <v>624</v>
      </c>
      <c r="C59" s="39" t="s">
        <v>410</v>
      </c>
      <c r="D59" s="125">
        <v>956.23585147844744</v>
      </c>
      <c r="E59" s="51">
        <f t="shared" si="1"/>
        <v>956.23585147844744</v>
      </c>
      <c r="F59" s="39">
        <v>11.32</v>
      </c>
      <c r="G59" s="39" t="s">
        <v>380</v>
      </c>
      <c r="H59" s="39">
        <v>2</v>
      </c>
      <c r="I59" s="39">
        <v>88</v>
      </c>
      <c r="J59" s="42">
        <v>829805755737</v>
      </c>
    </row>
    <row r="60" spans="1:13" ht="15" thickTop="1">
      <c r="A60" s="33" t="s">
        <v>2292</v>
      </c>
      <c r="B60" s="20" t="s">
        <v>2133</v>
      </c>
      <c r="C60" s="298" t="s">
        <v>462</v>
      </c>
      <c r="D60" s="123">
        <v>27.536231884057969</v>
      </c>
      <c r="E60" s="50">
        <f t="shared" si="1"/>
        <v>27.536231884057969</v>
      </c>
      <c r="F60" s="298">
        <v>0.245</v>
      </c>
      <c r="G60" s="298">
        <v>90</v>
      </c>
      <c r="H60" s="298">
        <v>180</v>
      </c>
      <c r="I60" s="298">
        <v>7920</v>
      </c>
      <c r="J60" s="301"/>
    </row>
    <row r="61" spans="1:13">
      <c r="A61" s="64" t="s">
        <v>763</v>
      </c>
      <c r="B61" s="13" t="s">
        <v>626</v>
      </c>
      <c r="C61" s="4" t="s">
        <v>462</v>
      </c>
      <c r="D61" s="189">
        <v>34.875376321501079</v>
      </c>
      <c r="E61" s="15">
        <f t="shared" si="1"/>
        <v>34.875376321501079</v>
      </c>
      <c r="F61" s="4">
        <v>0.3</v>
      </c>
      <c r="G61" s="4">
        <v>80</v>
      </c>
      <c r="H61" s="4">
        <v>160</v>
      </c>
      <c r="I61" s="4">
        <v>7040</v>
      </c>
      <c r="J61" s="37">
        <v>829805754907</v>
      </c>
      <c r="M61" s="138"/>
    </row>
    <row r="62" spans="1:13">
      <c r="A62" s="36" t="s">
        <v>949</v>
      </c>
      <c r="B62" s="4" t="s">
        <v>627</v>
      </c>
      <c r="C62" s="4" t="s">
        <v>462</v>
      </c>
      <c r="D62" s="124">
        <v>34.846204112114634</v>
      </c>
      <c r="E62" s="15">
        <f t="shared" si="1"/>
        <v>34.846204112114634</v>
      </c>
      <c r="F62" s="4">
        <v>0.37</v>
      </c>
      <c r="G62" s="4" t="s">
        <v>463</v>
      </c>
      <c r="H62" s="4" t="s">
        <v>463</v>
      </c>
      <c r="I62" s="4">
        <v>4400</v>
      </c>
      <c r="J62" s="37">
        <v>829805763480</v>
      </c>
      <c r="M62" s="138"/>
    </row>
    <row r="63" spans="1:13">
      <c r="A63" s="36" t="s">
        <v>764</v>
      </c>
      <c r="B63" s="4" t="s">
        <v>628</v>
      </c>
      <c r="C63" s="4" t="s">
        <v>462</v>
      </c>
      <c r="D63" s="124">
        <v>37.690494527293517</v>
      </c>
      <c r="E63" s="15">
        <f t="shared" si="1"/>
        <v>37.690494527293517</v>
      </c>
      <c r="F63" s="4">
        <v>0.37</v>
      </c>
      <c r="G63" s="4">
        <v>50</v>
      </c>
      <c r="H63" s="4">
        <v>100</v>
      </c>
      <c r="I63" s="4">
        <v>4400</v>
      </c>
      <c r="J63" s="37">
        <v>829805762780</v>
      </c>
    </row>
    <row r="64" spans="1:13">
      <c r="A64" s="36" t="s">
        <v>765</v>
      </c>
      <c r="B64" s="4" t="s">
        <v>629</v>
      </c>
      <c r="C64" s="4" t="s">
        <v>462</v>
      </c>
      <c r="D64" s="124">
        <v>37.690494527293517</v>
      </c>
      <c r="E64" s="15">
        <f t="shared" si="1"/>
        <v>37.690494527293517</v>
      </c>
      <c r="F64" s="4">
        <v>0.44</v>
      </c>
      <c r="G64" s="4">
        <v>40</v>
      </c>
      <c r="H64" s="4">
        <v>80</v>
      </c>
      <c r="I64" s="4">
        <v>3520</v>
      </c>
      <c r="J64" s="37">
        <v>829805762827</v>
      </c>
    </row>
    <row r="65" spans="1:10">
      <c r="A65" s="36" t="s">
        <v>2293</v>
      </c>
      <c r="B65" s="4" t="s">
        <v>2138</v>
      </c>
      <c r="C65" s="4" t="s">
        <v>462</v>
      </c>
      <c r="D65" s="124">
        <v>34.460547504025762</v>
      </c>
      <c r="E65" s="15">
        <f t="shared" si="1"/>
        <v>34.460547504025762</v>
      </c>
      <c r="F65" s="4">
        <v>0.40110000000000001</v>
      </c>
      <c r="G65" s="4">
        <v>40</v>
      </c>
      <c r="H65" s="4">
        <v>80</v>
      </c>
      <c r="I65" s="4">
        <v>3520</v>
      </c>
      <c r="J65" s="37"/>
    </row>
    <row r="66" spans="1:10">
      <c r="A66" s="36" t="s">
        <v>766</v>
      </c>
      <c r="B66" s="4" t="s">
        <v>630</v>
      </c>
      <c r="C66" s="4" t="s">
        <v>462</v>
      </c>
      <c r="D66" s="124">
        <v>32.920838292608927</v>
      </c>
      <c r="E66" s="15">
        <f t="shared" si="1"/>
        <v>32.920838292608927</v>
      </c>
      <c r="F66" s="4">
        <v>0.47</v>
      </c>
      <c r="G66" s="4">
        <v>40</v>
      </c>
      <c r="H66" s="4">
        <v>80</v>
      </c>
      <c r="I66" s="4">
        <v>3520</v>
      </c>
      <c r="J66" s="37">
        <v>829805754945</v>
      </c>
    </row>
    <row r="67" spans="1:10">
      <c r="A67" s="36" t="s">
        <v>950</v>
      </c>
      <c r="B67" s="4" t="s">
        <v>631</v>
      </c>
      <c r="C67" s="4" t="s">
        <v>462</v>
      </c>
      <c r="D67" s="124">
        <v>51.518121776470856</v>
      </c>
      <c r="E67" s="15">
        <f t="shared" si="1"/>
        <v>51.518121776470856</v>
      </c>
      <c r="F67" s="4">
        <v>0.62</v>
      </c>
      <c r="G67" s="4" t="s">
        <v>463</v>
      </c>
      <c r="H67" s="4" t="s">
        <v>463</v>
      </c>
      <c r="I67" s="4">
        <v>2640</v>
      </c>
      <c r="J67" s="37">
        <v>829805763619</v>
      </c>
    </row>
    <row r="68" spans="1:10">
      <c r="A68" s="36" t="s">
        <v>2294</v>
      </c>
      <c r="B68" s="4" t="s">
        <v>2143</v>
      </c>
      <c r="C68" s="4" t="s">
        <v>462</v>
      </c>
      <c r="D68" s="124">
        <v>55.944712828770783</v>
      </c>
      <c r="E68" s="15">
        <f t="shared" si="1"/>
        <v>55.944712828770783</v>
      </c>
      <c r="F68" s="4">
        <v>0.51</v>
      </c>
      <c r="G68" s="4">
        <v>40</v>
      </c>
      <c r="H68" s="4">
        <v>80</v>
      </c>
      <c r="I68" s="4">
        <v>3520</v>
      </c>
      <c r="J68" s="37"/>
    </row>
    <row r="69" spans="1:10">
      <c r="A69" s="36" t="s">
        <v>951</v>
      </c>
      <c r="B69" s="4" t="s">
        <v>632</v>
      </c>
      <c r="C69" s="4" t="s">
        <v>462</v>
      </c>
      <c r="D69" s="124">
        <v>52.582907419076278</v>
      </c>
      <c r="E69" s="15">
        <f t="shared" si="1"/>
        <v>52.582907419076278</v>
      </c>
      <c r="F69" s="4">
        <v>0.56000000000000005</v>
      </c>
      <c r="G69" s="4" t="s">
        <v>463</v>
      </c>
      <c r="H69" s="4" t="s">
        <v>463</v>
      </c>
      <c r="I69" s="4">
        <v>3520</v>
      </c>
      <c r="J69" s="37">
        <v>829805763633</v>
      </c>
    </row>
    <row r="70" spans="1:10">
      <c r="A70" s="36" t="s">
        <v>952</v>
      </c>
      <c r="B70" s="4" t="s">
        <v>633</v>
      </c>
      <c r="C70" s="4" t="s">
        <v>462</v>
      </c>
      <c r="D70" s="124">
        <v>51.518121776470856</v>
      </c>
      <c r="E70" s="15">
        <f t="shared" si="1"/>
        <v>51.518121776470856</v>
      </c>
      <c r="F70" s="4">
        <v>0.66</v>
      </c>
      <c r="G70" s="4" t="s">
        <v>463</v>
      </c>
      <c r="H70" s="4" t="s">
        <v>463</v>
      </c>
      <c r="I70" s="4">
        <v>3520</v>
      </c>
      <c r="J70" s="37">
        <v>829805763657</v>
      </c>
    </row>
    <row r="71" spans="1:10">
      <c r="A71" s="36" t="s">
        <v>953</v>
      </c>
      <c r="B71" s="4" t="s">
        <v>634</v>
      </c>
      <c r="C71" s="4" t="s">
        <v>462</v>
      </c>
      <c r="D71" s="124">
        <v>52.057807650120182</v>
      </c>
      <c r="E71" s="15">
        <f t="shared" si="1"/>
        <v>52.057807650120182</v>
      </c>
      <c r="F71" s="4">
        <v>0.59</v>
      </c>
      <c r="G71" s="4" t="s">
        <v>463</v>
      </c>
      <c r="H71" s="4" t="s">
        <v>463</v>
      </c>
      <c r="I71" s="4" t="s">
        <v>1393</v>
      </c>
      <c r="J71" s="37" t="s">
        <v>1393</v>
      </c>
    </row>
    <row r="72" spans="1:10">
      <c r="A72" s="36" t="s">
        <v>767</v>
      </c>
      <c r="B72" s="4" t="s">
        <v>635</v>
      </c>
      <c r="C72" s="4" t="s">
        <v>462</v>
      </c>
      <c r="D72" s="124">
        <v>51.518121776470856</v>
      </c>
      <c r="E72" s="15">
        <f t="shared" si="1"/>
        <v>51.518121776470856</v>
      </c>
      <c r="F72" s="4">
        <v>0.74</v>
      </c>
      <c r="G72" s="4">
        <v>30</v>
      </c>
      <c r="H72" s="4">
        <v>60</v>
      </c>
      <c r="I72" s="4" t="s">
        <v>1393</v>
      </c>
      <c r="J72" s="37" t="s">
        <v>1393</v>
      </c>
    </row>
    <row r="73" spans="1:10">
      <c r="A73" s="36" t="s">
        <v>954</v>
      </c>
      <c r="B73" s="4" t="s">
        <v>636</v>
      </c>
      <c r="C73" s="4" t="s">
        <v>462</v>
      </c>
      <c r="D73" s="124">
        <v>55.631403299960311</v>
      </c>
      <c r="E73" s="15">
        <f t="shared" si="1"/>
        <v>55.631403299960311</v>
      </c>
      <c r="F73" s="4">
        <v>0.78</v>
      </c>
      <c r="G73" s="4" t="s">
        <v>463</v>
      </c>
      <c r="H73" s="4" t="s">
        <v>463</v>
      </c>
      <c r="I73" s="4">
        <v>2640</v>
      </c>
      <c r="J73" s="37">
        <v>829805763497</v>
      </c>
    </row>
    <row r="74" spans="1:10">
      <c r="A74" s="36" t="s">
        <v>768</v>
      </c>
      <c r="B74" s="4" t="s">
        <v>637</v>
      </c>
      <c r="C74" s="4" t="s">
        <v>462</v>
      </c>
      <c r="D74" s="124">
        <v>46.194193563443712</v>
      </c>
      <c r="E74" s="15">
        <f t="shared" si="1"/>
        <v>46.194193563443712</v>
      </c>
      <c r="F74" s="4">
        <v>0.7</v>
      </c>
      <c r="G74" s="4">
        <v>30</v>
      </c>
      <c r="H74" s="4">
        <v>60</v>
      </c>
      <c r="I74" s="4">
        <v>2640</v>
      </c>
      <c r="J74" s="37">
        <v>829805754983</v>
      </c>
    </row>
    <row r="75" spans="1:10">
      <c r="A75" s="36" t="s">
        <v>769</v>
      </c>
      <c r="B75" s="4" t="s">
        <v>638</v>
      </c>
      <c r="C75" s="4" t="s">
        <v>462</v>
      </c>
      <c r="D75" s="124">
        <v>46.194193563443712</v>
      </c>
      <c r="E75" s="15">
        <f t="shared" si="1"/>
        <v>46.194193563443712</v>
      </c>
      <c r="F75" s="4">
        <v>0.82</v>
      </c>
      <c r="G75" s="4">
        <v>24</v>
      </c>
      <c r="H75" s="4">
        <v>48</v>
      </c>
      <c r="I75" s="4">
        <v>2112</v>
      </c>
      <c r="J75" s="37">
        <v>829805755003</v>
      </c>
    </row>
    <row r="76" spans="1:10">
      <c r="A76" s="36" t="s">
        <v>2295</v>
      </c>
      <c r="B76" s="4" t="s">
        <v>2296</v>
      </c>
      <c r="C76" s="4" t="s">
        <v>462</v>
      </c>
      <c r="D76" s="124">
        <v>87.989801395598462</v>
      </c>
      <c r="E76" s="15">
        <f t="shared" si="1"/>
        <v>87.989801395598462</v>
      </c>
      <c r="F76" s="4">
        <v>0.5</v>
      </c>
      <c r="G76" s="4">
        <v>20</v>
      </c>
      <c r="H76" s="4">
        <v>40</v>
      </c>
      <c r="I76" s="4">
        <v>1760</v>
      </c>
      <c r="J76" s="37"/>
    </row>
    <row r="77" spans="1:10">
      <c r="A77" s="36" t="s">
        <v>2297</v>
      </c>
      <c r="B77" s="4" t="s">
        <v>1897</v>
      </c>
      <c r="C77" s="4" t="s">
        <v>462</v>
      </c>
      <c r="D77" s="124">
        <v>164.57326892109498</v>
      </c>
      <c r="E77" s="15">
        <f t="shared" si="1"/>
        <v>164.57326892109498</v>
      </c>
      <c r="F77" s="4">
        <v>1.08</v>
      </c>
      <c r="G77" s="4">
        <v>15</v>
      </c>
      <c r="H77" s="4">
        <v>30</v>
      </c>
      <c r="I77" s="4">
        <v>1320</v>
      </c>
      <c r="J77" s="37"/>
    </row>
    <row r="78" spans="1:10">
      <c r="A78" s="36" t="s">
        <v>2298</v>
      </c>
      <c r="B78" s="4" t="s">
        <v>2151</v>
      </c>
      <c r="C78" s="4" t="s">
        <v>462</v>
      </c>
      <c r="D78" s="124">
        <v>168.94793344068705</v>
      </c>
      <c r="E78" s="15">
        <f t="shared" si="1"/>
        <v>168.94793344068705</v>
      </c>
      <c r="F78" s="4">
        <v>1.52</v>
      </c>
      <c r="G78" s="4">
        <v>12</v>
      </c>
      <c r="H78" s="4">
        <v>24</v>
      </c>
      <c r="I78" s="4">
        <v>1056</v>
      </c>
      <c r="J78" s="37"/>
    </row>
    <row r="79" spans="1:10">
      <c r="A79" s="36" t="s">
        <v>2299</v>
      </c>
      <c r="B79" s="4" t="s">
        <v>2300</v>
      </c>
      <c r="C79" s="4" t="s">
        <v>462</v>
      </c>
      <c r="D79" s="124">
        <v>87.426194310252299</v>
      </c>
      <c r="E79" s="15">
        <f t="shared" si="1"/>
        <v>87.426194310252299</v>
      </c>
      <c r="F79" s="4">
        <v>0.64</v>
      </c>
      <c r="G79" s="4">
        <v>20</v>
      </c>
      <c r="H79" s="4">
        <v>40</v>
      </c>
      <c r="I79" s="4">
        <v>1760</v>
      </c>
      <c r="J79" s="37"/>
    </row>
    <row r="80" spans="1:10">
      <c r="A80" s="36" t="s">
        <v>955</v>
      </c>
      <c r="B80" s="4" t="s">
        <v>639</v>
      </c>
      <c r="C80" s="4" t="s">
        <v>462</v>
      </c>
      <c r="D80" s="124">
        <v>80.471539592522575</v>
      </c>
      <c r="E80" s="15">
        <f t="shared" si="1"/>
        <v>80.471539592522575</v>
      </c>
      <c r="F80" s="4">
        <v>0.87</v>
      </c>
      <c r="G80" s="4">
        <v>20</v>
      </c>
      <c r="H80" s="4">
        <v>40</v>
      </c>
      <c r="I80" s="4">
        <v>1760</v>
      </c>
      <c r="J80" s="37">
        <v>829805763695</v>
      </c>
    </row>
    <row r="81" spans="1:10">
      <c r="A81" s="36" t="s">
        <v>2301</v>
      </c>
      <c r="B81" s="4" t="s">
        <v>2302</v>
      </c>
      <c r="C81" s="4" t="s">
        <v>462</v>
      </c>
      <c r="D81" s="124">
        <v>87.426194310252299</v>
      </c>
      <c r="E81" s="15">
        <f t="shared" si="1"/>
        <v>87.426194310252299</v>
      </c>
      <c r="F81" s="4">
        <v>0.95</v>
      </c>
      <c r="G81" s="4">
        <v>20</v>
      </c>
      <c r="H81" s="4">
        <v>40</v>
      </c>
      <c r="I81" s="4">
        <v>1760</v>
      </c>
      <c r="J81" s="37"/>
    </row>
    <row r="82" spans="1:10">
      <c r="A82" s="36" t="s">
        <v>2303</v>
      </c>
      <c r="B82" s="4" t="s">
        <v>2158</v>
      </c>
      <c r="C82" s="4" t="s">
        <v>462</v>
      </c>
      <c r="D82" s="124">
        <v>87.466451959205585</v>
      </c>
      <c r="E82" s="15">
        <f t="shared" si="1"/>
        <v>87.466451959205585</v>
      </c>
      <c r="F82" s="4">
        <v>0.78</v>
      </c>
      <c r="G82" s="4">
        <v>20</v>
      </c>
      <c r="H82" s="4">
        <v>40</v>
      </c>
      <c r="I82" s="4">
        <v>1760</v>
      </c>
      <c r="J82" s="37"/>
    </row>
    <row r="83" spans="1:10">
      <c r="A83" s="36" t="s">
        <v>956</v>
      </c>
      <c r="B83" s="4" t="s">
        <v>640</v>
      </c>
      <c r="C83" s="4" t="s">
        <v>462</v>
      </c>
      <c r="D83" s="124">
        <v>88.129244556465736</v>
      </c>
      <c r="E83" s="15">
        <f t="shared" si="1"/>
        <v>88.129244556465736</v>
      </c>
      <c r="F83" s="4">
        <v>0.86</v>
      </c>
      <c r="G83" s="4">
        <v>20</v>
      </c>
      <c r="H83" s="4">
        <v>40</v>
      </c>
      <c r="I83" s="4">
        <v>1760</v>
      </c>
      <c r="J83" s="37">
        <v>829805763732</v>
      </c>
    </row>
    <row r="84" spans="1:10">
      <c r="A84" s="36" t="s">
        <v>957</v>
      </c>
      <c r="B84" s="4" t="s">
        <v>641</v>
      </c>
      <c r="C84" s="4" t="s">
        <v>462</v>
      </c>
      <c r="D84" s="124">
        <v>84.424373964386561</v>
      </c>
      <c r="E84" s="15">
        <f t="shared" si="1"/>
        <v>84.424373964386561</v>
      </c>
      <c r="F84" s="4">
        <v>0.91</v>
      </c>
      <c r="G84" s="4">
        <v>20</v>
      </c>
      <c r="H84" s="4">
        <v>40</v>
      </c>
      <c r="I84" s="4">
        <v>1760</v>
      </c>
      <c r="J84" s="37"/>
    </row>
    <row r="85" spans="1:10">
      <c r="A85" s="36" t="s">
        <v>770</v>
      </c>
      <c r="B85" s="4" t="s">
        <v>642</v>
      </c>
      <c r="C85" s="4" t="s">
        <v>462</v>
      </c>
      <c r="D85" s="124">
        <v>76.095708184555065</v>
      </c>
      <c r="E85" s="15">
        <f t="shared" si="1"/>
        <v>76.095708184555065</v>
      </c>
      <c r="F85" s="4">
        <v>1.04</v>
      </c>
      <c r="G85" s="4">
        <v>20</v>
      </c>
      <c r="H85" s="4">
        <v>40</v>
      </c>
      <c r="I85" s="4">
        <v>1760</v>
      </c>
      <c r="J85" s="37"/>
    </row>
    <row r="86" spans="1:10">
      <c r="A86" s="36" t="s">
        <v>771</v>
      </c>
      <c r="B86" s="4" t="s">
        <v>643</v>
      </c>
      <c r="C86" s="4" t="s">
        <v>462</v>
      </c>
      <c r="D86" s="124">
        <v>86.772736819995814</v>
      </c>
      <c r="E86" s="15">
        <f t="shared" si="1"/>
        <v>86.772736819995814</v>
      </c>
      <c r="F86" s="4">
        <v>0.76</v>
      </c>
      <c r="G86" s="4">
        <v>20</v>
      </c>
      <c r="H86" s="4">
        <v>40</v>
      </c>
      <c r="I86" s="4">
        <v>1760</v>
      </c>
      <c r="J86" s="37">
        <v>829805762995</v>
      </c>
    </row>
    <row r="87" spans="1:10">
      <c r="A87" s="36" t="s">
        <v>958</v>
      </c>
      <c r="B87" s="4" t="s">
        <v>644</v>
      </c>
      <c r="C87" s="4" t="s">
        <v>462</v>
      </c>
      <c r="D87" s="124">
        <v>80.471539592522575</v>
      </c>
      <c r="E87" s="15">
        <f t="shared" si="1"/>
        <v>80.471539592522575</v>
      </c>
      <c r="F87" s="4">
        <v>0.87</v>
      </c>
      <c r="G87" s="4" t="s">
        <v>463</v>
      </c>
      <c r="H87" s="4" t="s">
        <v>463</v>
      </c>
      <c r="I87" s="4" t="s">
        <v>1393</v>
      </c>
      <c r="J87" s="37" t="s">
        <v>1393</v>
      </c>
    </row>
    <row r="88" spans="1:10">
      <c r="A88" s="36" t="s">
        <v>772</v>
      </c>
      <c r="B88" s="4" t="s">
        <v>645</v>
      </c>
      <c r="C88" s="4" t="s">
        <v>462</v>
      </c>
      <c r="D88" s="124">
        <v>86.933183971621261</v>
      </c>
      <c r="E88" s="15">
        <f t="shared" si="1"/>
        <v>86.933183971621261</v>
      </c>
      <c r="F88" s="4">
        <v>1.1100000000000001</v>
      </c>
      <c r="G88" s="4">
        <v>20</v>
      </c>
      <c r="H88" s="4">
        <v>40</v>
      </c>
      <c r="I88" s="4">
        <v>1760</v>
      </c>
      <c r="J88" s="37">
        <v>829805755041</v>
      </c>
    </row>
    <row r="89" spans="1:10">
      <c r="A89" s="36" t="s">
        <v>2304</v>
      </c>
      <c r="B89" s="4" t="s">
        <v>1922</v>
      </c>
      <c r="C89" s="4" t="s">
        <v>462</v>
      </c>
      <c r="D89" s="124">
        <v>87.989801395598462</v>
      </c>
      <c r="E89" s="15">
        <f t="shared" si="1"/>
        <v>87.989801395598462</v>
      </c>
      <c r="F89" s="4">
        <v>1.1499999999999999</v>
      </c>
      <c r="G89" s="4">
        <v>20</v>
      </c>
      <c r="H89" s="4">
        <v>40</v>
      </c>
      <c r="I89" s="4">
        <v>1760</v>
      </c>
      <c r="J89" s="37">
        <v>829805763787</v>
      </c>
    </row>
    <row r="90" spans="1:10">
      <c r="A90" s="36" t="s">
        <v>773</v>
      </c>
      <c r="B90" s="4" t="s">
        <v>646</v>
      </c>
      <c r="C90" s="4" t="s">
        <v>462</v>
      </c>
      <c r="D90" s="124">
        <v>75.628952834371859</v>
      </c>
      <c r="E90" s="15">
        <f t="shared" si="1"/>
        <v>75.628952834371859</v>
      </c>
      <c r="F90" s="4">
        <v>0.98</v>
      </c>
      <c r="G90" s="4">
        <v>20</v>
      </c>
      <c r="H90" s="4">
        <v>40</v>
      </c>
      <c r="I90" s="4">
        <v>1760</v>
      </c>
      <c r="J90" s="37">
        <v>829805755065</v>
      </c>
    </row>
    <row r="91" spans="1:10">
      <c r="A91" s="36" t="s">
        <v>774</v>
      </c>
      <c r="B91" s="4" t="s">
        <v>647</v>
      </c>
      <c r="C91" s="4" t="s">
        <v>462</v>
      </c>
      <c r="D91" s="124">
        <v>71.457326892109492</v>
      </c>
      <c r="E91" s="15">
        <f t="shared" si="1"/>
        <v>71.457326892109492</v>
      </c>
      <c r="F91" s="4">
        <v>1.07</v>
      </c>
      <c r="G91" s="4">
        <v>20</v>
      </c>
      <c r="H91" s="4">
        <v>40</v>
      </c>
      <c r="I91" s="4">
        <v>1760</v>
      </c>
      <c r="J91" s="37">
        <v>829805755089</v>
      </c>
    </row>
    <row r="92" spans="1:10">
      <c r="A92" s="36" t="s">
        <v>775</v>
      </c>
      <c r="B92" s="4" t="s">
        <v>648</v>
      </c>
      <c r="C92" s="4" t="s">
        <v>462</v>
      </c>
      <c r="D92" s="124">
        <v>71.457326892109492</v>
      </c>
      <c r="E92" s="15">
        <f t="shared" si="1"/>
        <v>71.457326892109492</v>
      </c>
      <c r="F92" s="4">
        <v>1.2</v>
      </c>
      <c r="G92" s="4">
        <v>20</v>
      </c>
      <c r="H92" s="4">
        <v>40</v>
      </c>
      <c r="I92" s="4">
        <v>1760</v>
      </c>
      <c r="J92" s="37">
        <v>829805755102</v>
      </c>
    </row>
    <row r="93" spans="1:10">
      <c r="A93" s="36" t="s">
        <v>2305</v>
      </c>
      <c r="B93" s="4" t="s">
        <v>1927</v>
      </c>
      <c r="C93" s="4" t="s">
        <v>462</v>
      </c>
      <c r="D93" s="124">
        <v>119.39076757917337</v>
      </c>
      <c r="E93" s="15">
        <f t="shared" si="1"/>
        <v>119.39076757917337</v>
      </c>
      <c r="F93" s="4">
        <v>1.4</v>
      </c>
      <c r="G93" s="4">
        <v>12</v>
      </c>
      <c r="H93" s="4">
        <v>24</v>
      </c>
      <c r="I93" s="4">
        <v>1056</v>
      </c>
      <c r="J93" s="37"/>
    </row>
    <row r="94" spans="1:10">
      <c r="A94" s="36" t="s">
        <v>2306</v>
      </c>
      <c r="B94" s="4" t="s">
        <v>1928</v>
      </c>
      <c r="C94" s="4" t="s">
        <v>462</v>
      </c>
      <c r="D94" s="124">
        <v>153.58293075684381</v>
      </c>
      <c r="E94" s="15">
        <f t="shared" si="1"/>
        <v>153.58293075684381</v>
      </c>
      <c r="F94" s="4">
        <v>0.82</v>
      </c>
      <c r="G94" s="4">
        <v>12</v>
      </c>
      <c r="H94" s="4">
        <v>24</v>
      </c>
      <c r="I94" s="4">
        <v>1056</v>
      </c>
      <c r="J94" s="37">
        <v>829805765200</v>
      </c>
    </row>
    <row r="95" spans="1:10">
      <c r="A95" s="36" t="s">
        <v>2307</v>
      </c>
      <c r="B95" s="4" t="s">
        <v>2165</v>
      </c>
      <c r="C95" s="4" t="s">
        <v>462</v>
      </c>
      <c r="D95" s="124">
        <v>129.41492216854533</v>
      </c>
      <c r="E95" s="15">
        <f t="shared" si="1"/>
        <v>129.41492216854533</v>
      </c>
      <c r="F95" s="4">
        <v>0.89</v>
      </c>
      <c r="G95" s="4">
        <v>18</v>
      </c>
      <c r="H95" s="4">
        <v>36</v>
      </c>
      <c r="I95" s="4">
        <v>1584</v>
      </c>
      <c r="J95" s="37"/>
    </row>
    <row r="96" spans="1:10">
      <c r="A96" s="36" t="s">
        <v>2308</v>
      </c>
      <c r="B96" s="4" t="s">
        <v>2167</v>
      </c>
      <c r="C96" s="4" t="s">
        <v>462</v>
      </c>
      <c r="D96" s="124">
        <v>129.41492216854533</v>
      </c>
      <c r="E96" s="15">
        <f t="shared" si="1"/>
        <v>129.41492216854533</v>
      </c>
      <c r="F96" s="4">
        <v>0.89</v>
      </c>
      <c r="G96" s="4">
        <v>15</v>
      </c>
      <c r="H96" s="4">
        <v>30</v>
      </c>
      <c r="I96" s="4">
        <v>1320</v>
      </c>
      <c r="J96" s="37"/>
    </row>
    <row r="97" spans="1:10">
      <c r="A97" s="36" t="s">
        <v>2309</v>
      </c>
      <c r="B97" s="4" t="s">
        <v>2310</v>
      </c>
      <c r="C97" s="4" t="s">
        <v>462</v>
      </c>
      <c r="D97" s="124">
        <v>120.77294685990339</v>
      </c>
      <c r="E97" s="15">
        <f t="shared" si="1"/>
        <v>120.77294685990339</v>
      </c>
      <c r="F97" s="4">
        <v>1.1399999999999999</v>
      </c>
      <c r="G97" s="4">
        <v>12</v>
      </c>
      <c r="H97" s="4">
        <v>24</v>
      </c>
      <c r="I97" s="4">
        <v>1056</v>
      </c>
      <c r="J97" s="37"/>
    </row>
    <row r="98" spans="1:10">
      <c r="A98" s="36" t="s">
        <v>959</v>
      </c>
      <c r="B98" s="4" t="s">
        <v>649</v>
      </c>
      <c r="C98" s="4" t="s">
        <v>462</v>
      </c>
      <c r="D98" s="124">
        <v>146.86748815608297</v>
      </c>
      <c r="E98" s="15">
        <f t="shared" si="1"/>
        <v>146.86748815608297</v>
      </c>
      <c r="F98" s="4">
        <v>1.33</v>
      </c>
      <c r="G98" s="4">
        <v>18</v>
      </c>
      <c r="H98" s="4">
        <v>36</v>
      </c>
      <c r="I98" s="4">
        <v>1584</v>
      </c>
      <c r="J98" s="37"/>
    </row>
    <row r="99" spans="1:10">
      <c r="A99" s="36" t="s">
        <v>2311</v>
      </c>
      <c r="B99" s="4" t="s">
        <v>2312</v>
      </c>
      <c r="C99" s="4" t="s">
        <v>462</v>
      </c>
      <c r="D99" s="124">
        <v>159.52764358561458</v>
      </c>
      <c r="E99" s="15">
        <f t="shared" si="1"/>
        <v>159.52764358561458</v>
      </c>
      <c r="F99" s="4">
        <v>1.35</v>
      </c>
      <c r="G99" s="4">
        <v>18</v>
      </c>
      <c r="H99" s="4">
        <v>36</v>
      </c>
      <c r="I99" s="4">
        <v>1584</v>
      </c>
      <c r="J99" s="37"/>
    </row>
    <row r="100" spans="1:10">
      <c r="A100" s="36" t="s">
        <v>2313</v>
      </c>
      <c r="B100" s="4" t="s">
        <v>2314</v>
      </c>
      <c r="C100" s="4" t="s">
        <v>462</v>
      </c>
      <c r="D100" s="124">
        <v>110.07783145464305</v>
      </c>
      <c r="E100" s="15">
        <f t="shared" si="1"/>
        <v>110.07783145464305</v>
      </c>
      <c r="F100" s="4">
        <v>1.04</v>
      </c>
      <c r="G100" s="4">
        <v>15</v>
      </c>
      <c r="H100" s="4">
        <v>30</v>
      </c>
      <c r="I100" s="4">
        <v>1320</v>
      </c>
      <c r="J100" s="37"/>
    </row>
    <row r="101" spans="1:10">
      <c r="A101" s="36" t="s">
        <v>776</v>
      </c>
      <c r="B101" s="4" t="s">
        <v>650</v>
      </c>
      <c r="C101" s="4" t="s">
        <v>462</v>
      </c>
      <c r="D101" s="124">
        <v>146.86748815608297</v>
      </c>
      <c r="E101" s="15">
        <f t="shared" si="1"/>
        <v>146.86748815608297</v>
      </c>
      <c r="F101" s="4">
        <v>1.41</v>
      </c>
      <c r="G101" s="4">
        <v>12</v>
      </c>
      <c r="H101" s="4">
        <v>24</v>
      </c>
      <c r="I101" s="4">
        <v>1056</v>
      </c>
      <c r="J101" s="37"/>
    </row>
    <row r="102" spans="1:10">
      <c r="A102" s="36" t="s">
        <v>777</v>
      </c>
      <c r="B102" s="4" t="s">
        <v>651</v>
      </c>
      <c r="C102" s="4" t="s">
        <v>462</v>
      </c>
      <c r="D102" s="124">
        <v>109.48330182734718</v>
      </c>
      <c r="E102" s="15">
        <f t="shared" ref="E102:E193" si="3">SUM(D102*GMITF)</f>
        <v>109.48330182734718</v>
      </c>
      <c r="F102" s="4">
        <v>1.41</v>
      </c>
      <c r="G102" s="4">
        <v>12</v>
      </c>
      <c r="H102" s="4">
        <v>24</v>
      </c>
      <c r="I102" s="4">
        <v>1056</v>
      </c>
      <c r="J102" s="37"/>
    </row>
    <row r="103" spans="1:10">
      <c r="A103" s="36" t="s">
        <v>778</v>
      </c>
      <c r="B103" s="4" t="s">
        <v>652</v>
      </c>
      <c r="C103" s="4" t="s">
        <v>462</v>
      </c>
      <c r="D103" s="124">
        <v>109.48330182734718</v>
      </c>
      <c r="E103" s="15">
        <f t="shared" si="3"/>
        <v>109.48330182734718</v>
      </c>
      <c r="F103" s="4"/>
      <c r="G103" s="4">
        <v>18</v>
      </c>
      <c r="H103" s="4">
        <v>36</v>
      </c>
      <c r="I103" s="4">
        <v>1584</v>
      </c>
      <c r="J103" s="37"/>
    </row>
    <row r="104" spans="1:10">
      <c r="A104" s="36" t="s">
        <v>2315</v>
      </c>
      <c r="B104" s="4" t="s">
        <v>1930</v>
      </c>
      <c r="C104" s="4" t="s">
        <v>462</v>
      </c>
      <c r="D104" s="124">
        <v>110.44015029522275</v>
      </c>
      <c r="E104" s="15">
        <f t="shared" ref="E104:E108" si="4">SUM(D104*GMITF)</f>
        <v>110.44015029522275</v>
      </c>
      <c r="F104" s="4">
        <v>1.0900000000000001</v>
      </c>
      <c r="G104" s="4">
        <v>15</v>
      </c>
      <c r="H104" s="4">
        <v>30</v>
      </c>
      <c r="I104" s="4">
        <v>1320</v>
      </c>
      <c r="J104" s="37"/>
    </row>
    <row r="105" spans="1:10">
      <c r="A105" s="36" t="s">
        <v>2316</v>
      </c>
      <c r="B105" s="4" t="s">
        <v>2317</v>
      </c>
      <c r="C105" s="4" t="s">
        <v>462</v>
      </c>
      <c r="D105" s="124">
        <v>108.77616747181963</v>
      </c>
      <c r="E105" s="15">
        <f t="shared" si="4"/>
        <v>108.77616747181963</v>
      </c>
      <c r="F105" s="4">
        <v>1.056</v>
      </c>
      <c r="G105" s="4">
        <v>15</v>
      </c>
      <c r="H105" s="4">
        <v>30</v>
      </c>
      <c r="I105" s="4">
        <v>1320</v>
      </c>
      <c r="J105" s="37">
        <v>829805765217</v>
      </c>
    </row>
    <row r="106" spans="1:10">
      <c r="A106" s="36" t="s">
        <v>2318</v>
      </c>
      <c r="B106" s="4" t="s">
        <v>1932</v>
      </c>
      <c r="C106" s="4" t="s">
        <v>462</v>
      </c>
      <c r="D106" s="124">
        <v>108.77616747181963</v>
      </c>
      <c r="E106" s="15">
        <f t="shared" si="4"/>
        <v>108.77616747181963</v>
      </c>
      <c r="F106" s="4">
        <v>1.0569999999999999</v>
      </c>
      <c r="G106" s="4">
        <v>12</v>
      </c>
      <c r="H106" s="4">
        <v>24</v>
      </c>
      <c r="I106" s="4">
        <v>1056</v>
      </c>
      <c r="J106" s="37">
        <v>829805765224</v>
      </c>
    </row>
    <row r="107" spans="1:10">
      <c r="A107" s="36" t="s">
        <v>2319</v>
      </c>
      <c r="B107" s="4" t="s">
        <v>1933</v>
      </c>
      <c r="C107" s="4" t="s">
        <v>462</v>
      </c>
      <c r="D107" s="124">
        <v>110.07783145464305</v>
      </c>
      <c r="E107" s="15">
        <f t="shared" si="4"/>
        <v>110.07783145464305</v>
      </c>
      <c r="F107" s="4">
        <v>1.35</v>
      </c>
      <c r="G107" s="4">
        <v>12</v>
      </c>
      <c r="H107" s="4">
        <v>24</v>
      </c>
      <c r="I107" s="4">
        <v>1056</v>
      </c>
      <c r="J107" s="37"/>
    </row>
    <row r="108" spans="1:10">
      <c r="A108" s="36" t="s">
        <v>2320</v>
      </c>
      <c r="B108" s="4" t="s">
        <v>2321</v>
      </c>
      <c r="C108" s="4" t="s">
        <v>462</v>
      </c>
      <c r="D108" s="124">
        <v>110.07783145464305</v>
      </c>
      <c r="E108" s="15">
        <f t="shared" si="4"/>
        <v>110.07783145464305</v>
      </c>
      <c r="F108" s="4">
        <v>0.97799999999999998</v>
      </c>
      <c r="G108" s="4">
        <v>12</v>
      </c>
      <c r="H108" s="4">
        <v>24</v>
      </c>
      <c r="I108" s="4">
        <v>1056</v>
      </c>
      <c r="J108" s="37"/>
    </row>
    <row r="109" spans="1:10">
      <c r="A109" s="36" t="s">
        <v>960</v>
      </c>
      <c r="B109" s="4" t="s">
        <v>653</v>
      </c>
      <c r="C109" s="4" t="s">
        <v>462</v>
      </c>
      <c r="D109" s="124">
        <v>109.48330182734718</v>
      </c>
      <c r="E109" s="15">
        <f t="shared" si="3"/>
        <v>109.48330182734718</v>
      </c>
      <c r="F109" s="4">
        <v>1.08</v>
      </c>
      <c r="G109" s="4">
        <v>12</v>
      </c>
      <c r="H109" s="4">
        <v>24</v>
      </c>
      <c r="I109" s="4">
        <v>1056</v>
      </c>
      <c r="J109" s="37">
        <v>829805763091</v>
      </c>
    </row>
    <row r="110" spans="1:10">
      <c r="A110" s="36" t="s">
        <v>779</v>
      </c>
      <c r="B110" s="4" t="s">
        <v>654</v>
      </c>
      <c r="C110" s="4" t="s">
        <v>462</v>
      </c>
      <c r="D110" s="124">
        <v>99.418889589021902</v>
      </c>
      <c r="E110" s="15">
        <f t="shared" si="3"/>
        <v>99.418889589021902</v>
      </c>
      <c r="F110" s="4">
        <v>1.3</v>
      </c>
      <c r="G110" s="4">
        <v>12</v>
      </c>
      <c r="H110" s="4">
        <v>24</v>
      </c>
      <c r="I110" s="4">
        <v>1056</v>
      </c>
      <c r="J110" s="37"/>
    </row>
    <row r="111" spans="1:10">
      <c r="A111" s="36" t="s">
        <v>780</v>
      </c>
      <c r="B111" s="4" t="s">
        <v>655</v>
      </c>
      <c r="C111" s="4" t="s">
        <v>462</v>
      </c>
      <c r="D111" s="124">
        <v>153.03741044131715</v>
      </c>
      <c r="E111" s="15">
        <f t="shared" si="3"/>
        <v>153.03741044131715</v>
      </c>
      <c r="F111" s="4">
        <v>1.52</v>
      </c>
      <c r="G111" s="4">
        <v>12</v>
      </c>
      <c r="H111" s="4">
        <v>24</v>
      </c>
      <c r="I111" s="4">
        <v>1056</v>
      </c>
      <c r="J111" s="37" t="s">
        <v>1666</v>
      </c>
    </row>
    <row r="112" spans="1:10">
      <c r="A112" s="36" t="s">
        <v>781</v>
      </c>
      <c r="B112" s="4" t="s">
        <v>656</v>
      </c>
      <c r="C112" s="4" t="s">
        <v>462</v>
      </c>
      <c r="D112" s="124">
        <v>93.482344978879325</v>
      </c>
      <c r="E112" s="15">
        <f t="shared" si="3"/>
        <v>93.482344978879325</v>
      </c>
      <c r="F112" s="4">
        <v>1.19</v>
      </c>
      <c r="G112" s="4">
        <v>18</v>
      </c>
      <c r="H112" s="4">
        <v>36</v>
      </c>
      <c r="I112" s="4">
        <v>1584</v>
      </c>
      <c r="J112" s="37">
        <v>829805755157</v>
      </c>
    </row>
    <row r="113" spans="1:10">
      <c r="A113" s="36" t="s">
        <v>782</v>
      </c>
      <c r="B113" s="4" t="s">
        <v>657</v>
      </c>
      <c r="C113" s="4" t="s">
        <v>462</v>
      </c>
      <c r="D113" s="124">
        <v>88.464724964409882</v>
      </c>
      <c r="E113" s="15">
        <f t="shared" si="3"/>
        <v>88.464724964409882</v>
      </c>
      <c r="F113" s="4">
        <v>1.3</v>
      </c>
      <c r="G113" s="4">
        <v>15</v>
      </c>
      <c r="H113" s="4">
        <v>30</v>
      </c>
      <c r="I113" s="4">
        <v>1320</v>
      </c>
      <c r="J113" s="37">
        <v>829805755171</v>
      </c>
    </row>
    <row r="114" spans="1:10">
      <c r="A114" s="36" t="s">
        <v>783</v>
      </c>
      <c r="B114" s="4" t="s">
        <v>658</v>
      </c>
      <c r="C114" s="4" t="s">
        <v>462</v>
      </c>
      <c r="D114" s="124">
        <v>88.464724964409882</v>
      </c>
      <c r="E114" s="15">
        <f t="shared" si="3"/>
        <v>88.464724964409882</v>
      </c>
      <c r="F114" s="4">
        <v>1.45</v>
      </c>
      <c r="G114" s="4">
        <v>15</v>
      </c>
      <c r="H114" s="4">
        <v>30</v>
      </c>
      <c r="I114" s="4">
        <v>1320</v>
      </c>
      <c r="J114" s="37">
        <v>829805755195</v>
      </c>
    </row>
    <row r="115" spans="1:10">
      <c r="A115" s="36" t="s">
        <v>784</v>
      </c>
      <c r="B115" s="4" t="s">
        <v>659</v>
      </c>
      <c r="C115" s="4" t="s">
        <v>462</v>
      </c>
      <c r="D115" s="124">
        <v>109.48330182734718</v>
      </c>
      <c r="E115" s="15">
        <f t="shared" si="3"/>
        <v>109.48330182734718</v>
      </c>
      <c r="F115" s="4">
        <v>1.05</v>
      </c>
      <c r="G115" s="4">
        <v>12</v>
      </c>
      <c r="H115" s="4">
        <v>24</v>
      </c>
      <c r="I115" s="4">
        <v>1056</v>
      </c>
      <c r="J115" s="37">
        <v>829805755218</v>
      </c>
    </row>
    <row r="116" spans="1:10">
      <c r="A116" s="36" t="s">
        <v>2322</v>
      </c>
      <c r="B116" s="4" t="s">
        <v>2323</v>
      </c>
      <c r="C116" s="4" t="s">
        <v>462</v>
      </c>
      <c r="D116" s="124">
        <v>78.717122920021453</v>
      </c>
      <c r="E116" s="15">
        <f t="shared" ref="E116:E119" si="5">SUM(D116*GMITF)</f>
        <v>78.717122920021453</v>
      </c>
      <c r="F116" s="4">
        <v>1.05</v>
      </c>
      <c r="G116" s="4">
        <v>10</v>
      </c>
      <c r="H116" s="4">
        <v>20</v>
      </c>
      <c r="I116" s="4">
        <v>880</v>
      </c>
      <c r="J116" s="37"/>
    </row>
    <row r="117" spans="1:10">
      <c r="A117" s="36" t="s">
        <v>2325</v>
      </c>
      <c r="B117" s="4" t="s">
        <v>2324</v>
      </c>
      <c r="C117" s="4" t="s">
        <v>462</v>
      </c>
      <c r="D117" s="124">
        <v>142.43156199677938</v>
      </c>
      <c r="E117" s="15">
        <f t="shared" si="5"/>
        <v>142.43156199677938</v>
      </c>
      <c r="F117" s="4">
        <v>1.39</v>
      </c>
      <c r="G117" s="4">
        <v>10</v>
      </c>
      <c r="H117" s="4">
        <v>20</v>
      </c>
      <c r="I117" s="4">
        <v>880</v>
      </c>
      <c r="J117" s="37"/>
    </row>
    <row r="118" spans="1:10">
      <c r="A118" s="36" t="s">
        <v>2326</v>
      </c>
      <c r="B118" s="4" t="s">
        <v>2196</v>
      </c>
      <c r="C118" s="4" t="s">
        <v>462</v>
      </c>
      <c r="D118" s="124">
        <v>165.7541599570585</v>
      </c>
      <c r="E118" s="15">
        <f t="shared" si="5"/>
        <v>165.7541599570585</v>
      </c>
      <c r="F118" s="4">
        <v>1.7969999999999999</v>
      </c>
      <c r="G118" s="4">
        <v>10</v>
      </c>
      <c r="H118" s="4">
        <v>20</v>
      </c>
      <c r="I118" s="4">
        <v>880</v>
      </c>
      <c r="J118" s="37"/>
    </row>
    <row r="119" spans="1:10">
      <c r="A119" s="36" t="s">
        <v>2327</v>
      </c>
      <c r="B119" s="4" t="s">
        <v>1943</v>
      </c>
      <c r="C119" s="4" t="s">
        <v>462</v>
      </c>
      <c r="D119" s="124">
        <v>179.01234567901236</v>
      </c>
      <c r="E119" s="15">
        <f t="shared" si="5"/>
        <v>179.01234567901236</v>
      </c>
      <c r="F119" s="4">
        <v>1.82</v>
      </c>
      <c r="G119" s="4">
        <v>8</v>
      </c>
      <c r="H119" s="4">
        <v>16</v>
      </c>
      <c r="I119" s="4">
        <v>704</v>
      </c>
      <c r="J119" s="37">
        <v>829805765071</v>
      </c>
    </row>
    <row r="120" spans="1:10">
      <c r="A120" s="36" t="s">
        <v>785</v>
      </c>
      <c r="B120" s="4" t="s">
        <v>660</v>
      </c>
      <c r="C120" s="4" t="s">
        <v>462</v>
      </c>
      <c r="D120" s="124">
        <v>188.00030339097756</v>
      </c>
      <c r="E120" s="15">
        <f t="shared" si="3"/>
        <v>188.00030339097756</v>
      </c>
      <c r="F120" s="4"/>
      <c r="G120" s="4">
        <v>10</v>
      </c>
      <c r="H120" s="4">
        <v>20</v>
      </c>
      <c r="I120" s="4">
        <v>880</v>
      </c>
      <c r="J120" s="37">
        <v>829805763749</v>
      </c>
    </row>
    <row r="121" spans="1:10">
      <c r="A121" s="36" t="s">
        <v>786</v>
      </c>
      <c r="B121" s="4" t="s">
        <v>661</v>
      </c>
      <c r="C121" s="4" t="s">
        <v>462</v>
      </c>
      <c r="D121" s="124">
        <v>167.06924315619969</v>
      </c>
      <c r="E121" s="15">
        <f t="shared" si="3"/>
        <v>167.06924315619969</v>
      </c>
      <c r="F121" s="4">
        <v>1.57</v>
      </c>
      <c r="G121" s="4">
        <v>10</v>
      </c>
      <c r="H121" s="4">
        <v>20</v>
      </c>
      <c r="I121" s="4">
        <v>880</v>
      </c>
      <c r="J121" s="37"/>
    </row>
    <row r="122" spans="1:10">
      <c r="A122" s="36" t="s">
        <v>961</v>
      </c>
      <c r="B122" s="4" t="s">
        <v>662</v>
      </c>
      <c r="C122" s="4" t="s">
        <v>462</v>
      </c>
      <c r="D122" s="124">
        <v>141.01846017409974</v>
      </c>
      <c r="E122" s="15">
        <f t="shared" si="3"/>
        <v>141.01846017409974</v>
      </c>
      <c r="F122" s="4">
        <v>1.57</v>
      </c>
      <c r="G122" s="4">
        <v>10</v>
      </c>
      <c r="H122" s="4">
        <v>20</v>
      </c>
      <c r="I122" s="4">
        <v>880</v>
      </c>
      <c r="J122" s="37"/>
    </row>
    <row r="123" spans="1:10">
      <c r="A123" s="36" t="s">
        <v>962</v>
      </c>
      <c r="B123" s="4" t="s">
        <v>663</v>
      </c>
      <c r="C123" s="4" t="s">
        <v>462</v>
      </c>
      <c r="D123" s="124">
        <v>143.33765082032252</v>
      </c>
      <c r="E123" s="15">
        <f t="shared" si="3"/>
        <v>143.33765082032252</v>
      </c>
      <c r="F123" s="4">
        <v>1.76</v>
      </c>
      <c r="G123" s="4">
        <v>8</v>
      </c>
      <c r="H123" s="4">
        <v>16</v>
      </c>
      <c r="I123" s="4">
        <v>704</v>
      </c>
      <c r="J123" s="37"/>
    </row>
    <row r="124" spans="1:10">
      <c r="A124" s="36" t="s">
        <v>787</v>
      </c>
      <c r="B124" s="4" t="s">
        <v>664</v>
      </c>
      <c r="C124" s="4" t="s">
        <v>462</v>
      </c>
      <c r="D124" s="124">
        <v>150.13477560736538</v>
      </c>
      <c r="E124" s="15">
        <f t="shared" si="3"/>
        <v>150.13477560736538</v>
      </c>
      <c r="F124" s="4"/>
      <c r="G124" s="4">
        <v>8</v>
      </c>
      <c r="H124" s="4">
        <v>16</v>
      </c>
      <c r="I124" s="4">
        <v>704</v>
      </c>
      <c r="J124" s="37"/>
    </row>
    <row r="125" spans="1:10">
      <c r="A125" s="36" t="s">
        <v>2328</v>
      </c>
      <c r="B125" s="4" t="s">
        <v>2329</v>
      </c>
      <c r="C125" s="4" t="s">
        <v>462</v>
      </c>
      <c r="D125" s="124">
        <v>153.82447665056358</v>
      </c>
      <c r="E125" s="15">
        <f t="shared" ref="E125" si="6">SUM(D125*GMITF)</f>
        <v>153.82447665056358</v>
      </c>
      <c r="F125" s="4">
        <v>1.76</v>
      </c>
      <c r="G125" s="4">
        <v>8</v>
      </c>
      <c r="H125" s="4">
        <v>16</v>
      </c>
      <c r="I125" s="4">
        <v>704</v>
      </c>
      <c r="J125" s="37"/>
    </row>
    <row r="126" spans="1:10">
      <c r="A126" s="36" t="s">
        <v>788</v>
      </c>
      <c r="B126" s="4" t="s">
        <v>665</v>
      </c>
      <c r="C126" s="4" t="s">
        <v>462</v>
      </c>
      <c r="D126" s="124">
        <v>143.11885924992416</v>
      </c>
      <c r="E126" s="15">
        <f t="shared" si="3"/>
        <v>143.11885924992416</v>
      </c>
      <c r="F126" s="4">
        <v>1.65</v>
      </c>
      <c r="G126" s="4">
        <v>10</v>
      </c>
      <c r="H126" s="4">
        <v>20</v>
      </c>
      <c r="I126" s="4">
        <v>880</v>
      </c>
      <c r="J126" s="37">
        <v>829805755256</v>
      </c>
    </row>
    <row r="127" spans="1:10">
      <c r="A127" s="36" t="s">
        <v>789</v>
      </c>
      <c r="B127" s="4" t="s">
        <v>666</v>
      </c>
      <c r="C127" s="4" t="s">
        <v>462</v>
      </c>
      <c r="D127" s="124">
        <v>129.04326822096195</v>
      </c>
      <c r="E127" s="15">
        <f t="shared" si="3"/>
        <v>129.04326822096195</v>
      </c>
      <c r="F127" s="4">
        <v>1.87</v>
      </c>
      <c r="G127" s="4">
        <v>10</v>
      </c>
      <c r="H127" s="4">
        <v>20</v>
      </c>
      <c r="I127" s="4">
        <v>880</v>
      </c>
      <c r="J127" s="37">
        <v>829805755270</v>
      </c>
    </row>
    <row r="128" spans="1:10">
      <c r="A128" s="36" t="s">
        <v>790</v>
      </c>
      <c r="B128" s="4" t="s">
        <v>667</v>
      </c>
      <c r="C128" s="4" t="s">
        <v>462</v>
      </c>
      <c r="D128" s="124">
        <v>129.04326822096195</v>
      </c>
      <c r="E128" s="15">
        <f t="shared" si="3"/>
        <v>129.04326822096195</v>
      </c>
      <c r="F128" s="4">
        <v>1.76</v>
      </c>
      <c r="G128" s="4">
        <v>10</v>
      </c>
      <c r="H128" s="4">
        <v>20</v>
      </c>
      <c r="I128" s="4">
        <v>880</v>
      </c>
      <c r="J128" s="37">
        <v>829805755294</v>
      </c>
    </row>
    <row r="129" spans="1:10">
      <c r="A129" s="36" t="s">
        <v>791</v>
      </c>
      <c r="B129" s="4" t="s">
        <v>668</v>
      </c>
      <c r="C129" s="4" t="s">
        <v>462</v>
      </c>
      <c r="D129" s="124">
        <v>150.13477560736538</v>
      </c>
      <c r="E129" s="15">
        <f t="shared" si="3"/>
        <v>150.13477560736538</v>
      </c>
      <c r="F129" s="4">
        <v>2.35</v>
      </c>
      <c r="G129" s="4">
        <v>8</v>
      </c>
      <c r="H129" s="4">
        <v>16</v>
      </c>
      <c r="I129" s="4">
        <v>704</v>
      </c>
      <c r="J129" s="37">
        <v>829805755317</v>
      </c>
    </row>
    <row r="130" spans="1:10">
      <c r="A130" s="36" t="s">
        <v>792</v>
      </c>
      <c r="B130" s="4" t="s">
        <v>669</v>
      </c>
      <c r="C130" s="4" t="s">
        <v>462</v>
      </c>
      <c r="D130" s="124">
        <v>150.13477560736538</v>
      </c>
      <c r="E130" s="15">
        <f t="shared" si="3"/>
        <v>150.13477560736538</v>
      </c>
      <c r="F130" s="4">
        <v>2.5499999999999998</v>
      </c>
      <c r="G130" s="4">
        <v>8</v>
      </c>
      <c r="H130" s="4">
        <v>16</v>
      </c>
      <c r="I130" s="4">
        <v>704</v>
      </c>
      <c r="J130" s="37">
        <v>829805755331</v>
      </c>
    </row>
    <row r="131" spans="1:10">
      <c r="A131" s="36" t="s">
        <v>793</v>
      </c>
      <c r="B131" s="4" t="s">
        <v>670</v>
      </c>
      <c r="C131" s="4" t="s">
        <v>462</v>
      </c>
      <c r="D131" s="124">
        <v>411.8094938038227</v>
      </c>
      <c r="E131" s="15">
        <f t="shared" si="3"/>
        <v>411.8094938038227</v>
      </c>
      <c r="F131" s="4">
        <v>2.85</v>
      </c>
      <c r="G131" s="4">
        <v>5</v>
      </c>
      <c r="H131" s="4">
        <v>10</v>
      </c>
      <c r="I131" s="4">
        <v>440</v>
      </c>
      <c r="J131" s="37">
        <v>829805755379</v>
      </c>
    </row>
    <row r="132" spans="1:10">
      <c r="A132" s="36" t="s">
        <v>794</v>
      </c>
      <c r="B132" s="4" t="s">
        <v>671</v>
      </c>
      <c r="C132" s="4" t="s">
        <v>462</v>
      </c>
      <c r="D132" s="124">
        <v>411.8094938038227</v>
      </c>
      <c r="E132" s="15">
        <f t="shared" si="3"/>
        <v>411.8094938038227</v>
      </c>
      <c r="F132" s="4">
        <v>3.36</v>
      </c>
      <c r="G132" s="4">
        <v>5</v>
      </c>
      <c r="H132" s="4">
        <v>10</v>
      </c>
      <c r="I132" s="4">
        <v>440</v>
      </c>
      <c r="J132" s="37">
        <v>829805755393</v>
      </c>
    </row>
    <row r="133" spans="1:10">
      <c r="A133" s="36" t="s">
        <v>795</v>
      </c>
      <c r="B133" s="4" t="s">
        <v>672</v>
      </c>
      <c r="C133" s="4" t="s">
        <v>462</v>
      </c>
      <c r="D133" s="124">
        <v>411.8094938038227</v>
      </c>
      <c r="E133" s="15">
        <f t="shared" si="3"/>
        <v>411.8094938038227</v>
      </c>
      <c r="F133" s="4">
        <v>3.46</v>
      </c>
      <c r="G133" s="4">
        <v>5</v>
      </c>
      <c r="H133" s="4">
        <v>10</v>
      </c>
      <c r="I133" s="4">
        <v>440</v>
      </c>
      <c r="J133" s="37">
        <v>829805755416</v>
      </c>
    </row>
    <row r="134" spans="1:10">
      <c r="A134" s="36" t="s">
        <v>796</v>
      </c>
      <c r="B134" s="4" t="s">
        <v>673</v>
      </c>
      <c r="C134" s="4" t="s">
        <v>462</v>
      </c>
      <c r="D134" s="124">
        <v>411.8094938038227</v>
      </c>
      <c r="E134" s="15">
        <f t="shared" si="3"/>
        <v>411.8094938038227</v>
      </c>
      <c r="F134" s="4">
        <v>3.65</v>
      </c>
      <c r="G134" s="4">
        <v>4</v>
      </c>
      <c r="H134" s="4">
        <v>8</v>
      </c>
      <c r="I134" s="4">
        <v>350</v>
      </c>
      <c r="J134" s="37">
        <v>829805755430</v>
      </c>
    </row>
    <row r="135" spans="1:10">
      <c r="A135" s="36" t="s">
        <v>797</v>
      </c>
      <c r="B135" s="4" t="s">
        <v>674</v>
      </c>
      <c r="C135" s="4" t="s">
        <v>462</v>
      </c>
      <c r="D135" s="124">
        <v>583.80884034633243</v>
      </c>
      <c r="E135" s="15">
        <f t="shared" si="3"/>
        <v>583.80884034633243</v>
      </c>
      <c r="F135" s="4">
        <v>4.03</v>
      </c>
      <c r="G135" s="4">
        <v>4</v>
      </c>
      <c r="H135" s="4">
        <v>8</v>
      </c>
      <c r="I135" s="4">
        <v>350</v>
      </c>
      <c r="J135" s="37">
        <v>829805755478</v>
      </c>
    </row>
    <row r="136" spans="1:10">
      <c r="A136" s="36" t="s">
        <v>798</v>
      </c>
      <c r="B136" s="4" t="s">
        <v>675</v>
      </c>
      <c r="C136" s="4" t="s">
        <v>462</v>
      </c>
      <c r="D136" s="124">
        <v>583.80884034633243</v>
      </c>
      <c r="E136" s="15">
        <f t="shared" si="3"/>
        <v>583.80884034633243</v>
      </c>
      <c r="F136" s="4">
        <v>4.03</v>
      </c>
      <c r="G136" s="4">
        <v>3</v>
      </c>
      <c r="H136" s="4">
        <v>6</v>
      </c>
      <c r="I136" s="4">
        <v>264</v>
      </c>
      <c r="J136" s="37">
        <v>829805755492</v>
      </c>
    </row>
    <row r="137" spans="1:10">
      <c r="A137" s="36" t="s">
        <v>799</v>
      </c>
      <c r="B137" s="4" t="s">
        <v>676</v>
      </c>
      <c r="C137" s="4" t="s">
        <v>462</v>
      </c>
      <c r="D137" s="124">
        <v>558.72074027398537</v>
      </c>
      <c r="E137" s="15">
        <f t="shared" si="3"/>
        <v>558.72074027398537</v>
      </c>
      <c r="F137" s="4">
        <v>4.13</v>
      </c>
      <c r="G137" s="4">
        <v>3</v>
      </c>
      <c r="H137" s="4">
        <v>6</v>
      </c>
      <c r="I137" s="4">
        <v>264</v>
      </c>
      <c r="J137" s="37">
        <v>829805755515</v>
      </c>
    </row>
    <row r="138" spans="1:10">
      <c r="A138" s="36" t="s">
        <v>800</v>
      </c>
      <c r="B138" s="4" t="s">
        <v>677</v>
      </c>
      <c r="C138" s="4" t="s">
        <v>462</v>
      </c>
      <c r="D138" s="124">
        <v>569.51445774697186</v>
      </c>
      <c r="E138" s="15">
        <f t="shared" si="3"/>
        <v>569.51445774697186</v>
      </c>
      <c r="F138" s="4">
        <v>4.5</v>
      </c>
      <c r="G138" s="4">
        <v>3</v>
      </c>
      <c r="H138" s="4">
        <v>6</v>
      </c>
      <c r="I138" s="4">
        <v>264</v>
      </c>
      <c r="J138" s="37">
        <v>829805755539</v>
      </c>
    </row>
    <row r="139" spans="1:10">
      <c r="A139" s="36" t="s">
        <v>801</v>
      </c>
      <c r="B139" s="4" t="s">
        <v>678</v>
      </c>
      <c r="C139" s="4" t="s">
        <v>462</v>
      </c>
      <c r="D139" s="124">
        <v>558.72074027398537</v>
      </c>
      <c r="E139" s="15">
        <f t="shared" si="3"/>
        <v>558.72074027398537</v>
      </c>
      <c r="F139" s="4">
        <v>5.18</v>
      </c>
      <c r="G139" s="4">
        <v>3</v>
      </c>
      <c r="H139" s="4">
        <v>6</v>
      </c>
      <c r="I139" s="4">
        <v>264</v>
      </c>
      <c r="J139" s="37">
        <v>829805755553</v>
      </c>
    </row>
    <row r="140" spans="1:10">
      <c r="A140" s="36" t="s">
        <v>802</v>
      </c>
      <c r="B140" s="4" t="s">
        <v>679</v>
      </c>
      <c r="C140" s="4" t="s">
        <v>462</v>
      </c>
      <c r="D140" s="124">
        <v>558.72074027398537</v>
      </c>
      <c r="E140" s="15">
        <f t="shared" si="3"/>
        <v>558.72074027398537</v>
      </c>
      <c r="F140" s="4">
        <v>5.7</v>
      </c>
      <c r="G140" s="4">
        <v>3</v>
      </c>
      <c r="H140" s="4">
        <v>6</v>
      </c>
      <c r="I140" s="4">
        <v>264</v>
      </c>
      <c r="J140" s="37">
        <v>829805755577</v>
      </c>
    </row>
    <row r="141" spans="1:10">
      <c r="A141" s="36" t="s">
        <v>803</v>
      </c>
      <c r="B141" s="4" t="s">
        <v>680</v>
      </c>
      <c r="C141" s="4" t="s">
        <v>462</v>
      </c>
      <c r="D141" s="124">
        <v>627.27543233214305</v>
      </c>
      <c r="E141" s="15">
        <f t="shared" si="3"/>
        <v>627.27543233214305</v>
      </c>
      <c r="F141" s="4">
        <v>6</v>
      </c>
      <c r="G141" s="4">
        <v>3</v>
      </c>
      <c r="H141" s="4">
        <v>6</v>
      </c>
      <c r="I141" s="4">
        <v>264</v>
      </c>
      <c r="J141" s="37">
        <v>829805755591</v>
      </c>
    </row>
    <row r="142" spans="1:10">
      <c r="A142" s="36" t="s">
        <v>804</v>
      </c>
      <c r="B142" s="4" t="s">
        <v>681</v>
      </c>
      <c r="C142" s="4" t="s">
        <v>462</v>
      </c>
      <c r="D142" s="124">
        <v>1117.9374081075403</v>
      </c>
      <c r="E142" s="15">
        <f t="shared" si="3"/>
        <v>1117.9374081075403</v>
      </c>
      <c r="F142" s="4">
        <v>7.47</v>
      </c>
      <c r="G142" s="4">
        <v>2</v>
      </c>
      <c r="H142" s="4">
        <v>4</v>
      </c>
      <c r="I142" s="4">
        <v>176</v>
      </c>
      <c r="J142" s="37">
        <v>829805755638</v>
      </c>
    </row>
    <row r="143" spans="1:10">
      <c r="A143" s="36" t="s">
        <v>805</v>
      </c>
      <c r="B143" s="4" t="s">
        <v>682</v>
      </c>
      <c r="C143" s="4" t="s">
        <v>462</v>
      </c>
      <c r="D143" s="124">
        <v>1117.9374081075403</v>
      </c>
      <c r="E143" s="15">
        <f t="shared" si="3"/>
        <v>1117.9374081075403</v>
      </c>
      <c r="F143" s="4">
        <v>7.47</v>
      </c>
      <c r="G143" s="4">
        <v>2</v>
      </c>
      <c r="H143" s="4">
        <v>4</v>
      </c>
      <c r="I143" s="4">
        <v>176</v>
      </c>
      <c r="J143" s="37">
        <v>829805755652</v>
      </c>
    </row>
    <row r="144" spans="1:10">
      <c r="A144" s="36" t="s">
        <v>806</v>
      </c>
      <c r="B144" s="4" t="s">
        <v>683</v>
      </c>
      <c r="C144" s="4" t="s">
        <v>462</v>
      </c>
      <c r="D144" s="124">
        <v>1078.6424420639919</v>
      </c>
      <c r="E144" s="15">
        <f t="shared" si="3"/>
        <v>1078.6424420639919</v>
      </c>
      <c r="F144" s="4">
        <v>8.39</v>
      </c>
      <c r="G144" s="4" t="s">
        <v>380</v>
      </c>
      <c r="H144" s="4">
        <v>3</v>
      </c>
      <c r="I144" s="4">
        <v>132</v>
      </c>
      <c r="J144" s="37">
        <v>829805755676</v>
      </c>
    </row>
    <row r="145" spans="1:14">
      <c r="A145" s="36" t="s">
        <v>807</v>
      </c>
      <c r="B145" s="4" t="s">
        <v>684</v>
      </c>
      <c r="C145" s="4" t="s">
        <v>462</v>
      </c>
      <c r="D145" s="124">
        <v>1231.4173026208312</v>
      </c>
      <c r="E145" s="15">
        <f t="shared" si="3"/>
        <v>1231.4173026208312</v>
      </c>
      <c r="F145" s="4">
        <v>9</v>
      </c>
      <c r="G145" s="4" t="s">
        <v>380</v>
      </c>
      <c r="H145" s="4">
        <v>3</v>
      </c>
      <c r="I145" s="4">
        <v>132</v>
      </c>
      <c r="J145" s="37">
        <v>829805755690</v>
      </c>
    </row>
    <row r="146" spans="1:14" ht="15" thickBot="1">
      <c r="A146" s="38" t="s">
        <v>808</v>
      </c>
      <c r="B146" s="39" t="s">
        <v>685</v>
      </c>
      <c r="C146" s="39" t="s">
        <v>462</v>
      </c>
      <c r="D146" s="125">
        <v>1117.9374081075403</v>
      </c>
      <c r="E146" s="51">
        <f t="shared" si="3"/>
        <v>1117.9374081075403</v>
      </c>
      <c r="F146" s="39">
        <v>11.02</v>
      </c>
      <c r="G146" s="39" t="s">
        <v>380</v>
      </c>
      <c r="H146" s="39">
        <v>2</v>
      </c>
      <c r="I146" s="39">
        <v>88</v>
      </c>
      <c r="J146" s="42">
        <v>829805755713</v>
      </c>
    </row>
    <row r="147" spans="1:14" ht="15" thickTop="1">
      <c r="A147" s="194" t="s">
        <v>2330</v>
      </c>
      <c r="B147" s="298" t="s">
        <v>2207</v>
      </c>
      <c r="C147" s="298" t="s">
        <v>721</v>
      </c>
      <c r="D147" s="123">
        <v>37.828770799785289</v>
      </c>
      <c r="E147" s="50">
        <f t="shared" ref="E147:E150" si="7">SUM(D147*GMITF)</f>
        <v>37.828770799785289</v>
      </c>
      <c r="F147" s="20">
        <v>0.19</v>
      </c>
      <c r="G147" s="20">
        <v>105</v>
      </c>
      <c r="H147" s="298">
        <v>420</v>
      </c>
      <c r="I147" s="20">
        <v>18480</v>
      </c>
      <c r="J147" s="35"/>
    </row>
    <row r="148" spans="1:14">
      <c r="A148" s="36" t="s">
        <v>2331</v>
      </c>
      <c r="B148" s="4" t="s">
        <v>2031</v>
      </c>
      <c r="C148" s="80" t="s">
        <v>721</v>
      </c>
      <c r="D148" s="189">
        <v>26.757917337627479</v>
      </c>
      <c r="E148" s="300">
        <f t="shared" si="7"/>
        <v>26.757917337627479</v>
      </c>
      <c r="F148" s="13">
        <v>0.12</v>
      </c>
      <c r="G148" s="298">
        <v>90</v>
      </c>
      <c r="H148" s="4">
        <v>360</v>
      </c>
      <c r="I148" s="4">
        <v>15840</v>
      </c>
      <c r="J148" s="65"/>
    </row>
    <row r="149" spans="1:14">
      <c r="A149" s="64" t="s">
        <v>2332</v>
      </c>
      <c r="B149" s="13" t="s">
        <v>2032</v>
      </c>
      <c r="C149" s="4" t="s">
        <v>721</v>
      </c>
      <c r="D149" s="189">
        <v>21.980676328502415</v>
      </c>
      <c r="E149" s="6">
        <f t="shared" si="7"/>
        <v>21.980676328502415</v>
      </c>
      <c r="F149" s="298">
        <v>0.2</v>
      </c>
      <c r="G149" s="4">
        <v>120</v>
      </c>
      <c r="H149" s="13">
        <v>240</v>
      </c>
      <c r="I149" s="13">
        <v>10560</v>
      </c>
      <c r="J149" s="65"/>
    </row>
    <row r="150" spans="1:14">
      <c r="A150" s="64" t="s">
        <v>2333</v>
      </c>
      <c r="B150" s="13" t="s">
        <v>2015</v>
      </c>
      <c r="C150" s="13" t="s">
        <v>721</v>
      </c>
      <c r="D150" s="189">
        <v>17.243692968330649</v>
      </c>
      <c r="E150" s="15">
        <f t="shared" si="7"/>
        <v>17.243692968330649</v>
      </c>
      <c r="F150" s="298">
        <v>0.21</v>
      </c>
      <c r="G150" s="13">
        <v>120</v>
      </c>
      <c r="H150" s="13">
        <v>240</v>
      </c>
      <c r="I150" s="13">
        <v>10560</v>
      </c>
      <c r="J150" s="65"/>
    </row>
    <row r="151" spans="1:14">
      <c r="A151" s="64" t="s">
        <v>809</v>
      </c>
      <c r="B151" s="13" t="s">
        <v>686</v>
      </c>
      <c r="C151" s="13" t="s">
        <v>721</v>
      </c>
      <c r="D151" s="189">
        <v>20.508063198674414</v>
      </c>
      <c r="E151" s="15">
        <f t="shared" si="3"/>
        <v>20.508063198674414</v>
      </c>
      <c r="F151" s="4">
        <v>0.22</v>
      </c>
      <c r="G151" s="13">
        <v>120</v>
      </c>
      <c r="H151" s="13">
        <v>240</v>
      </c>
      <c r="I151" s="13">
        <v>10560</v>
      </c>
      <c r="J151" s="65">
        <v>829805752538</v>
      </c>
    </row>
    <row r="152" spans="1:14">
      <c r="A152" s="64" t="s">
        <v>2334</v>
      </c>
      <c r="B152" s="13" t="s">
        <v>2033</v>
      </c>
      <c r="C152" s="13" t="s">
        <v>721</v>
      </c>
      <c r="D152" s="189">
        <v>31.763285024154587</v>
      </c>
      <c r="E152" s="15">
        <f t="shared" ref="E152:E153" si="8">SUM(D152*GMITF)</f>
        <v>31.763285024154587</v>
      </c>
      <c r="F152" s="4">
        <v>0.22</v>
      </c>
      <c r="G152" s="13">
        <v>80</v>
      </c>
      <c r="H152" s="13">
        <v>160</v>
      </c>
      <c r="I152" s="13">
        <v>7040</v>
      </c>
      <c r="J152" s="65"/>
    </row>
    <row r="153" spans="1:14">
      <c r="A153" s="64" t="s">
        <v>2335</v>
      </c>
      <c r="B153" s="13" t="s">
        <v>2034</v>
      </c>
      <c r="C153" s="13" t="s">
        <v>721</v>
      </c>
      <c r="D153" s="189">
        <v>31.723027375201283</v>
      </c>
      <c r="E153" s="15">
        <f t="shared" si="8"/>
        <v>31.723027375201283</v>
      </c>
      <c r="F153" s="4">
        <v>0.23</v>
      </c>
      <c r="G153" s="13">
        <v>80</v>
      </c>
      <c r="H153" s="13">
        <v>160</v>
      </c>
      <c r="I153" s="13">
        <v>7040</v>
      </c>
      <c r="J153" s="65"/>
    </row>
    <row r="154" spans="1:14">
      <c r="A154" s="36" t="s">
        <v>810</v>
      </c>
      <c r="B154" s="4" t="s">
        <v>687</v>
      </c>
      <c r="C154" s="4" t="s">
        <v>721</v>
      </c>
      <c r="D154" s="124">
        <v>23.819108964036495</v>
      </c>
      <c r="E154" s="15">
        <f t="shared" si="3"/>
        <v>23.819108964036495</v>
      </c>
      <c r="F154" s="4">
        <v>0.38</v>
      </c>
      <c r="G154" s="4">
        <v>80</v>
      </c>
      <c r="H154" s="4">
        <v>160</v>
      </c>
      <c r="I154" s="4">
        <v>7040</v>
      </c>
      <c r="J154" s="37">
        <v>829805752552</v>
      </c>
    </row>
    <row r="155" spans="1:14">
      <c r="A155" s="36" t="s">
        <v>811</v>
      </c>
      <c r="B155" s="4" t="s">
        <v>688</v>
      </c>
      <c r="C155" s="4" t="s">
        <v>721</v>
      </c>
      <c r="D155" s="124">
        <v>32.235291372027348</v>
      </c>
      <c r="E155" s="15">
        <f t="shared" si="3"/>
        <v>32.235291372027348</v>
      </c>
      <c r="F155" s="4">
        <v>0.46</v>
      </c>
      <c r="G155" s="4">
        <v>50</v>
      </c>
      <c r="H155" s="4">
        <v>100</v>
      </c>
      <c r="I155" s="4">
        <v>4400</v>
      </c>
      <c r="J155" s="37">
        <v>829805752576</v>
      </c>
    </row>
    <row r="156" spans="1:14">
      <c r="A156" s="36" t="s">
        <v>812</v>
      </c>
      <c r="B156" s="4" t="s">
        <v>689</v>
      </c>
      <c r="C156" s="4" t="s">
        <v>721</v>
      </c>
      <c r="D156" s="124">
        <v>30.455786599453891</v>
      </c>
      <c r="E156" s="15">
        <f t="shared" si="3"/>
        <v>30.455786599453891</v>
      </c>
      <c r="F156" s="4">
        <v>0.56000000000000005</v>
      </c>
      <c r="G156" s="4">
        <v>50</v>
      </c>
      <c r="H156" s="4">
        <v>100</v>
      </c>
      <c r="I156" s="4">
        <v>4400</v>
      </c>
      <c r="J156" s="37">
        <v>829805752590</v>
      </c>
    </row>
    <row r="157" spans="1:14">
      <c r="A157" s="36" t="s">
        <v>813</v>
      </c>
      <c r="B157" s="4" t="s">
        <v>690</v>
      </c>
      <c r="C157" s="4" t="s">
        <v>721</v>
      </c>
      <c r="D157" s="124">
        <v>62.443114191696417</v>
      </c>
      <c r="E157" s="15">
        <f t="shared" si="3"/>
        <v>62.443114191696417</v>
      </c>
      <c r="F157" s="4">
        <v>0.61</v>
      </c>
      <c r="G157" s="4">
        <v>40</v>
      </c>
      <c r="H157" s="4">
        <v>80</v>
      </c>
      <c r="I157" s="4">
        <v>3520</v>
      </c>
      <c r="J157" s="37">
        <v>829805752613</v>
      </c>
      <c r="N157" s="138"/>
    </row>
    <row r="158" spans="1:14">
      <c r="A158" s="36" t="s">
        <v>814</v>
      </c>
      <c r="B158" s="4" t="s">
        <v>691</v>
      </c>
      <c r="C158" s="4" t="s">
        <v>721</v>
      </c>
      <c r="D158" s="124">
        <v>61.247053606851964</v>
      </c>
      <c r="E158" s="15">
        <f t="shared" si="3"/>
        <v>61.247053606851964</v>
      </c>
      <c r="F158" s="4">
        <v>0.71</v>
      </c>
      <c r="G158" s="4">
        <v>30</v>
      </c>
      <c r="H158" s="4">
        <v>60</v>
      </c>
      <c r="I158" s="4">
        <v>2640</v>
      </c>
      <c r="J158" s="37">
        <v>829805752637</v>
      </c>
    </row>
    <row r="159" spans="1:14">
      <c r="A159" s="36" t="s">
        <v>815</v>
      </c>
      <c r="B159" s="4" t="s">
        <v>692</v>
      </c>
      <c r="C159" s="4" t="s">
        <v>721</v>
      </c>
      <c r="D159" s="124">
        <v>50.949263693435078</v>
      </c>
      <c r="E159" s="15">
        <f t="shared" si="3"/>
        <v>50.949263693435078</v>
      </c>
      <c r="F159" s="4">
        <v>0.87</v>
      </c>
      <c r="G159" s="4">
        <v>20</v>
      </c>
      <c r="H159" s="4">
        <v>40</v>
      </c>
      <c r="I159" s="4">
        <v>1760</v>
      </c>
      <c r="J159" s="37">
        <v>829805752651</v>
      </c>
    </row>
    <row r="160" spans="1:14">
      <c r="A160" s="36" t="s">
        <v>816</v>
      </c>
      <c r="B160" s="4" t="s">
        <v>693</v>
      </c>
      <c r="C160" s="4" t="s">
        <v>721</v>
      </c>
      <c r="D160" s="124">
        <v>80.048542556419051</v>
      </c>
      <c r="E160" s="15">
        <f t="shared" si="3"/>
        <v>80.048542556419051</v>
      </c>
      <c r="F160" s="4">
        <v>1.1499999999999999</v>
      </c>
      <c r="G160" s="4">
        <v>30</v>
      </c>
      <c r="H160" s="4">
        <v>60</v>
      </c>
      <c r="I160" s="4">
        <v>2640</v>
      </c>
      <c r="J160" s="37">
        <v>829805752675</v>
      </c>
    </row>
    <row r="161" spans="1:17">
      <c r="A161" s="36" t="s">
        <v>817</v>
      </c>
      <c r="B161" s="4" t="s">
        <v>694</v>
      </c>
      <c r="C161" s="4" t="s">
        <v>721</v>
      </c>
      <c r="D161" s="124">
        <v>78.429484935471081</v>
      </c>
      <c r="E161" s="15">
        <f t="shared" si="3"/>
        <v>78.429484935471081</v>
      </c>
      <c r="F161" s="4">
        <v>1.08</v>
      </c>
      <c r="G161" s="4">
        <v>20</v>
      </c>
      <c r="H161" s="4">
        <v>40</v>
      </c>
      <c r="I161" s="4">
        <v>1760</v>
      </c>
      <c r="J161" s="37">
        <v>829805752699</v>
      </c>
    </row>
    <row r="162" spans="1:17">
      <c r="A162" s="36" t="s">
        <v>818</v>
      </c>
      <c r="B162" s="4" t="s">
        <v>695</v>
      </c>
      <c r="C162" s="4" t="s">
        <v>721</v>
      </c>
      <c r="D162" s="124">
        <v>78.429484935471081</v>
      </c>
      <c r="E162" s="15">
        <f t="shared" si="3"/>
        <v>78.429484935471081</v>
      </c>
      <c r="F162" s="4">
        <v>1.02</v>
      </c>
      <c r="G162" s="4">
        <v>20</v>
      </c>
      <c r="H162" s="4">
        <v>40</v>
      </c>
      <c r="I162" s="4">
        <v>1760</v>
      </c>
      <c r="J162" s="37">
        <v>829805752712</v>
      </c>
      <c r="M162" s="138"/>
    </row>
    <row r="163" spans="1:17">
      <c r="A163" s="36" t="s">
        <v>819</v>
      </c>
      <c r="B163" s="4" t="s">
        <v>696</v>
      </c>
      <c r="C163" s="4" t="s">
        <v>721</v>
      </c>
      <c r="D163" s="124">
        <v>78.429484935471081</v>
      </c>
      <c r="E163" s="15">
        <f t="shared" si="3"/>
        <v>78.429484935471081</v>
      </c>
      <c r="F163" s="4">
        <v>1.17</v>
      </c>
      <c r="G163" s="4">
        <v>15</v>
      </c>
      <c r="H163" s="4">
        <v>30</v>
      </c>
      <c r="I163" s="4">
        <v>1320</v>
      </c>
      <c r="J163" s="37">
        <v>829805752736</v>
      </c>
    </row>
    <row r="164" spans="1:17">
      <c r="A164" s="36" t="s">
        <v>820</v>
      </c>
      <c r="B164" s="4" t="s">
        <v>697</v>
      </c>
      <c r="C164" s="4" t="s">
        <v>721</v>
      </c>
      <c r="D164" s="124">
        <v>111.10235944829518</v>
      </c>
      <c r="E164" s="15">
        <f t="shared" si="3"/>
        <v>111.10235944829518</v>
      </c>
      <c r="F164" s="4">
        <v>1.3</v>
      </c>
      <c r="G164" s="4">
        <v>20</v>
      </c>
      <c r="H164" s="4">
        <v>40</v>
      </c>
      <c r="I164" s="4">
        <v>1760</v>
      </c>
      <c r="J164" s="37">
        <v>829805752750</v>
      </c>
      <c r="P164" s="138"/>
    </row>
    <row r="165" spans="1:17">
      <c r="A165" s="36" t="s">
        <v>821</v>
      </c>
      <c r="B165" s="4" t="s">
        <v>698</v>
      </c>
      <c r="C165" s="4" t="s">
        <v>721</v>
      </c>
      <c r="D165" s="124">
        <v>111.10235944829518</v>
      </c>
      <c r="E165" s="15">
        <f t="shared" si="3"/>
        <v>111.10235944829518</v>
      </c>
      <c r="F165" s="4">
        <v>1.3</v>
      </c>
      <c r="G165" s="4">
        <v>18</v>
      </c>
      <c r="H165" s="4">
        <v>36</v>
      </c>
      <c r="I165" s="4">
        <v>1584</v>
      </c>
      <c r="J165" s="37">
        <v>829805752774</v>
      </c>
    </row>
    <row r="166" spans="1:17">
      <c r="A166" s="36" t="s">
        <v>822</v>
      </c>
      <c r="B166" s="4" t="s">
        <v>699</v>
      </c>
      <c r="C166" s="4" t="s">
        <v>721</v>
      </c>
      <c r="D166" s="124">
        <v>108.88527153492497</v>
      </c>
      <c r="E166" s="15">
        <f t="shared" si="3"/>
        <v>108.88527153492497</v>
      </c>
      <c r="F166" s="4">
        <v>1.35</v>
      </c>
      <c r="G166" s="4">
        <v>14</v>
      </c>
      <c r="H166" s="4">
        <v>28</v>
      </c>
      <c r="I166" s="4">
        <v>1232</v>
      </c>
      <c r="J166" s="37">
        <v>829805752798</v>
      </c>
      <c r="Q166" s="138"/>
    </row>
    <row r="167" spans="1:17">
      <c r="A167" s="36" t="s">
        <v>823</v>
      </c>
      <c r="B167" s="4" t="s">
        <v>700</v>
      </c>
      <c r="C167" s="4" t="s">
        <v>721</v>
      </c>
      <c r="D167" s="124">
        <v>108.88527153492497</v>
      </c>
      <c r="E167" s="15">
        <f t="shared" si="3"/>
        <v>108.88527153492497</v>
      </c>
      <c r="F167" s="4">
        <v>1.53</v>
      </c>
      <c r="G167" s="4">
        <v>10</v>
      </c>
      <c r="H167" s="4">
        <v>20</v>
      </c>
      <c r="I167" s="4">
        <v>880</v>
      </c>
      <c r="J167" s="37">
        <v>829805752811</v>
      </c>
    </row>
    <row r="168" spans="1:17">
      <c r="A168" s="79" t="s">
        <v>824</v>
      </c>
      <c r="B168" s="80" t="s">
        <v>701</v>
      </c>
      <c r="C168" s="80" t="s">
        <v>721</v>
      </c>
      <c r="D168" s="326">
        <v>95.101402599827281</v>
      </c>
      <c r="E168" s="300">
        <f t="shared" si="3"/>
        <v>95.101402599827281</v>
      </c>
      <c r="F168" s="4">
        <v>1.75</v>
      </c>
      <c r="G168" s="4">
        <v>10</v>
      </c>
      <c r="H168" s="80">
        <v>20</v>
      </c>
      <c r="I168" s="80">
        <v>880</v>
      </c>
      <c r="J168" s="37">
        <v>829805752835</v>
      </c>
      <c r="Q168" s="138"/>
    </row>
    <row r="169" spans="1:17">
      <c r="A169" s="328" t="s">
        <v>2336</v>
      </c>
      <c r="B169" s="4" t="s">
        <v>2337</v>
      </c>
      <c r="C169" s="4" t="s">
        <v>721</v>
      </c>
      <c r="D169" s="124">
        <v>350.09393451422432</v>
      </c>
      <c r="E169" s="106">
        <f t="shared" ref="E169:E176" si="9">SUM(D169*GMITF)</f>
        <v>350.09393451422432</v>
      </c>
      <c r="F169" s="4">
        <v>2.13</v>
      </c>
      <c r="G169" s="4">
        <v>6</v>
      </c>
      <c r="H169" s="4">
        <v>12</v>
      </c>
      <c r="I169" s="80">
        <v>528</v>
      </c>
      <c r="J169" s="37"/>
    </row>
    <row r="170" spans="1:17">
      <c r="A170" s="109" t="s">
        <v>2338</v>
      </c>
      <c r="B170" s="327" t="s">
        <v>2018</v>
      </c>
      <c r="C170" s="4" t="s">
        <v>721</v>
      </c>
      <c r="D170" s="320">
        <v>350.09393451422432</v>
      </c>
      <c r="E170" s="6">
        <f t="shared" si="9"/>
        <v>350.09393451422432</v>
      </c>
      <c r="F170" s="298">
        <v>2.13</v>
      </c>
      <c r="G170" s="298">
        <v>6</v>
      </c>
      <c r="H170" s="298">
        <v>12</v>
      </c>
      <c r="I170" s="80">
        <v>528</v>
      </c>
      <c r="J170" s="301"/>
    </row>
    <row r="171" spans="1:17">
      <c r="A171" s="329" t="s">
        <v>2339</v>
      </c>
      <c r="B171" s="80" t="s">
        <v>2019</v>
      </c>
      <c r="C171" s="4" t="s">
        <v>721</v>
      </c>
      <c r="D171" s="124">
        <v>215.90177133655394</v>
      </c>
      <c r="E171" s="6">
        <f t="shared" si="9"/>
        <v>215.90177133655394</v>
      </c>
      <c r="F171" s="4">
        <v>2.16</v>
      </c>
      <c r="G171" s="4">
        <v>6</v>
      </c>
      <c r="H171" s="4">
        <v>12</v>
      </c>
      <c r="I171" s="4">
        <v>528</v>
      </c>
      <c r="J171" s="37"/>
    </row>
    <row r="172" spans="1:17">
      <c r="A172" s="46" t="s">
        <v>2340</v>
      </c>
      <c r="B172" s="80" t="s">
        <v>2341</v>
      </c>
      <c r="C172" s="4" t="s">
        <v>721</v>
      </c>
      <c r="D172" s="124">
        <v>311.78207192699944</v>
      </c>
      <c r="E172" s="6">
        <f t="shared" si="9"/>
        <v>311.78207192699944</v>
      </c>
      <c r="F172" s="4">
        <v>2.5</v>
      </c>
      <c r="G172" s="4">
        <v>6</v>
      </c>
      <c r="H172" s="4">
        <v>12</v>
      </c>
      <c r="I172" s="4">
        <v>528</v>
      </c>
      <c r="J172" s="37"/>
    </row>
    <row r="173" spans="1:17">
      <c r="A173" s="329" t="s">
        <v>2342</v>
      </c>
      <c r="B173" s="4" t="s">
        <v>2024</v>
      </c>
      <c r="C173" s="298" t="s">
        <v>721</v>
      </c>
      <c r="D173" s="124">
        <v>492.25711218464835</v>
      </c>
      <c r="E173" s="6">
        <f t="shared" si="9"/>
        <v>492.25711218464835</v>
      </c>
      <c r="F173" s="4">
        <v>4.12</v>
      </c>
      <c r="G173" s="4">
        <v>4</v>
      </c>
      <c r="H173" s="4">
        <v>8</v>
      </c>
      <c r="I173" s="4">
        <v>352</v>
      </c>
      <c r="J173" s="37"/>
    </row>
    <row r="174" spans="1:17">
      <c r="A174" s="109" t="s">
        <v>2343</v>
      </c>
      <c r="B174" s="330" t="s">
        <v>1805</v>
      </c>
      <c r="C174" s="298" t="s">
        <v>721</v>
      </c>
      <c r="D174" s="124">
        <v>956.46806226516367</v>
      </c>
      <c r="E174" s="6">
        <f t="shared" si="9"/>
        <v>956.46806226516367</v>
      </c>
      <c r="F174" s="298">
        <v>5.01</v>
      </c>
      <c r="G174" s="4">
        <v>3</v>
      </c>
      <c r="H174" s="4">
        <v>6</v>
      </c>
      <c r="I174" s="298">
        <v>264</v>
      </c>
      <c r="J174" s="301"/>
    </row>
    <row r="175" spans="1:17">
      <c r="A175" s="109" t="s">
        <v>2344</v>
      </c>
      <c r="B175" s="4" t="s">
        <v>2027</v>
      </c>
      <c r="C175" s="4" t="s">
        <v>721</v>
      </c>
      <c r="D175" s="320">
        <v>956.46806226516367</v>
      </c>
      <c r="E175" s="300">
        <f t="shared" si="9"/>
        <v>956.46806226516367</v>
      </c>
      <c r="F175" s="4">
        <v>5.0199999999999996</v>
      </c>
      <c r="G175" s="298">
        <v>3</v>
      </c>
      <c r="H175" s="298">
        <v>6</v>
      </c>
      <c r="I175" s="4">
        <v>264</v>
      </c>
      <c r="J175" s="37"/>
    </row>
    <row r="176" spans="1:17" ht="15" thickBot="1">
      <c r="A176" s="95" t="s">
        <v>2345</v>
      </c>
      <c r="B176" s="39" t="s">
        <v>1679</v>
      </c>
      <c r="C176" s="298" t="s">
        <v>721</v>
      </c>
      <c r="D176" s="125">
        <v>956.46806226516367</v>
      </c>
      <c r="E176" s="66">
        <f t="shared" si="9"/>
        <v>956.46806226516367</v>
      </c>
      <c r="F176" s="39">
        <v>5.8</v>
      </c>
      <c r="G176" s="39"/>
      <c r="H176" s="39">
        <v>3</v>
      </c>
      <c r="I176" s="39">
        <v>132</v>
      </c>
      <c r="J176" s="42"/>
    </row>
    <row r="177" spans="1:17" ht="15" thickTop="1">
      <c r="A177" s="45" t="s">
        <v>2376</v>
      </c>
      <c r="B177" s="20" t="s">
        <v>964</v>
      </c>
      <c r="C177" s="311" t="s">
        <v>488</v>
      </c>
      <c r="D177" s="123">
        <v>59.205582393988188</v>
      </c>
      <c r="E177" s="300">
        <f t="shared" ref="E177:E179" si="10">SUM(D177*GMITF)</f>
        <v>59.205582393988188</v>
      </c>
      <c r="F177" s="20">
        <v>0.115</v>
      </c>
      <c r="G177" s="20">
        <v>90</v>
      </c>
      <c r="H177" s="20">
        <v>360</v>
      </c>
      <c r="I177" s="20">
        <v>15840</v>
      </c>
      <c r="J177" s="35"/>
    </row>
    <row r="178" spans="1:17">
      <c r="A178" s="328" t="s">
        <v>2377</v>
      </c>
      <c r="B178" s="298" t="s">
        <v>625</v>
      </c>
      <c r="C178" s="4" t="s">
        <v>488</v>
      </c>
      <c r="D178" s="189">
        <v>59.192163177670416</v>
      </c>
      <c r="E178" s="6">
        <f t="shared" si="10"/>
        <v>59.192163177670416</v>
      </c>
      <c r="F178" s="298">
        <v>0.17899999999999999</v>
      </c>
      <c r="G178" s="298">
        <v>50</v>
      </c>
      <c r="H178" s="298">
        <v>200</v>
      </c>
      <c r="I178" s="298">
        <v>8800</v>
      </c>
      <c r="J178" s="301"/>
    </row>
    <row r="179" spans="1:17">
      <c r="A179" s="328" t="s">
        <v>2378</v>
      </c>
      <c r="B179" s="4" t="s">
        <v>615</v>
      </c>
      <c r="C179" s="4" t="s">
        <v>488</v>
      </c>
      <c r="D179" s="189">
        <v>59.192163177670416</v>
      </c>
      <c r="E179" s="300">
        <f t="shared" si="10"/>
        <v>59.192163177670416</v>
      </c>
      <c r="F179" s="4">
        <v>0.25869999999999999</v>
      </c>
      <c r="G179" s="4">
        <v>50</v>
      </c>
      <c r="H179" s="4">
        <v>150</v>
      </c>
      <c r="I179" s="4">
        <v>6600</v>
      </c>
      <c r="J179" s="37"/>
    </row>
    <row r="180" spans="1:17">
      <c r="A180" s="64" t="s">
        <v>825</v>
      </c>
      <c r="B180" s="4" t="s">
        <v>616</v>
      </c>
      <c r="C180" s="13" t="s">
        <v>488</v>
      </c>
      <c r="D180" s="189">
        <v>59.029965693481749</v>
      </c>
      <c r="E180" s="6">
        <f t="shared" si="3"/>
        <v>59.029965693481749</v>
      </c>
      <c r="F180" s="13">
        <v>0.42</v>
      </c>
      <c r="G180" s="13">
        <v>45</v>
      </c>
      <c r="H180" s="13">
        <v>90</v>
      </c>
      <c r="I180" s="4">
        <v>3960</v>
      </c>
      <c r="J180" s="37">
        <v>829805756123</v>
      </c>
    </row>
    <row r="181" spans="1:17">
      <c r="A181" s="36" t="s">
        <v>826</v>
      </c>
      <c r="B181" s="4" t="s">
        <v>617</v>
      </c>
      <c r="C181" s="4" t="s">
        <v>488</v>
      </c>
      <c r="D181" s="124">
        <v>71.967840556372366</v>
      </c>
      <c r="E181" s="15">
        <f t="shared" si="3"/>
        <v>71.967840556372366</v>
      </c>
      <c r="F181" s="4">
        <v>0.69</v>
      </c>
      <c r="G181" s="4">
        <v>30</v>
      </c>
      <c r="H181" s="4">
        <v>60</v>
      </c>
      <c r="I181" s="4">
        <v>2640</v>
      </c>
      <c r="J181" s="37">
        <v>829805756147</v>
      </c>
    </row>
    <row r="182" spans="1:17">
      <c r="A182" s="36" t="s">
        <v>827</v>
      </c>
      <c r="B182" s="4" t="s">
        <v>618</v>
      </c>
      <c r="C182" s="4" t="s">
        <v>488</v>
      </c>
      <c r="D182" s="124">
        <v>99.273028542089648</v>
      </c>
      <c r="E182" s="15">
        <f t="shared" si="3"/>
        <v>99.273028542089648</v>
      </c>
      <c r="F182" s="4">
        <v>1.1200000000000001</v>
      </c>
      <c r="G182" s="4">
        <v>15</v>
      </c>
      <c r="H182" s="4">
        <v>30</v>
      </c>
      <c r="I182" s="4">
        <v>1320</v>
      </c>
      <c r="J182" s="37">
        <v>829805756161</v>
      </c>
    </row>
    <row r="183" spans="1:17">
      <c r="A183" s="36" t="s">
        <v>828</v>
      </c>
      <c r="B183" s="4" t="s">
        <v>619</v>
      </c>
      <c r="C183" s="4" t="s">
        <v>488</v>
      </c>
      <c r="D183" s="124">
        <v>143.6731312282667</v>
      </c>
      <c r="E183" s="15">
        <f t="shared" si="3"/>
        <v>143.6731312282667</v>
      </c>
      <c r="F183" s="4">
        <v>1.44</v>
      </c>
      <c r="G183" s="4">
        <v>10</v>
      </c>
      <c r="H183" s="4">
        <v>20</v>
      </c>
      <c r="I183" s="4">
        <v>880</v>
      </c>
      <c r="J183" s="37">
        <v>829805756185</v>
      </c>
    </row>
    <row r="184" spans="1:17">
      <c r="A184" s="36" t="s">
        <v>829</v>
      </c>
      <c r="B184" s="4" t="s">
        <v>620</v>
      </c>
      <c r="C184" s="4" t="s">
        <v>488</v>
      </c>
      <c r="D184" s="124">
        <v>174.39146771219865</v>
      </c>
      <c r="E184" s="15">
        <f t="shared" si="3"/>
        <v>174.39146771219865</v>
      </c>
      <c r="F184" s="4">
        <v>1.98</v>
      </c>
      <c r="G184" s="4">
        <v>8</v>
      </c>
      <c r="H184" s="4">
        <v>16</v>
      </c>
      <c r="I184" s="4">
        <v>704</v>
      </c>
      <c r="J184" s="37">
        <v>829805756208</v>
      </c>
      <c r="O184" s="138"/>
    </row>
    <row r="185" spans="1:17">
      <c r="A185" s="36" t="s">
        <v>830</v>
      </c>
      <c r="B185" s="4" t="s">
        <v>621</v>
      </c>
      <c r="C185" s="4" t="s">
        <v>488</v>
      </c>
      <c r="D185" s="124">
        <v>332.6069453196107</v>
      </c>
      <c r="E185" s="15">
        <f t="shared" si="3"/>
        <v>332.6069453196107</v>
      </c>
      <c r="F185" s="4">
        <v>3.3</v>
      </c>
      <c r="G185" s="4">
        <v>5</v>
      </c>
      <c r="H185" s="4">
        <v>10</v>
      </c>
      <c r="I185" s="4">
        <v>440</v>
      </c>
      <c r="J185" s="37">
        <v>829805756222</v>
      </c>
    </row>
    <row r="186" spans="1:17">
      <c r="A186" s="36" t="s">
        <v>831</v>
      </c>
      <c r="B186" s="4" t="s">
        <v>622</v>
      </c>
      <c r="C186" s="4" t="s">
        <v>488</v>
      </c>
      <c r="D186" s="124">
        <v>634.84562066792682</v>
      </c>
      <c r="E186" s="15">
        <f t="shared" si="3"/>
        <v>634.84562066792682</v>
      </c>
      <c r="F186" s="4">
        <v>5.9</v>
      </c>
      <c r="G186" s="4">
        <v>3</v>
      </c>
      <c r="H186" s="4">
        <v>6</v>
      </c>
      <c r="I186" s="4">
        <v>264</v>
      </c>
      <c r="J186" s="37">
        <v>829805756246</v>
      </c>
    </row>
    <row r="187" spans="1:17">
      <c r="A187" s="79" t="s">
        <v>832</v>
      </c>
      <c r="B187" s="80" t="s">
        <v>623</v>
      </c>
      <c r="C187" s="80" t="s">
        <v>488</v>
      </c>
      <c r="D187" s="326">
        <v>854.99369880277231</v>
      </c>
      <c r="E187" s="300">
        <f t="shared" ref="E187" si="11">SUM(D187*GMITF)</f>
        <v>854.99369880277231</v>
      </c>
      <c r="F187" s="80">
        <v>7.94</v>
      </c>
      <c r="G187" s="80">
        <v>2</v>
      </c>
      <c r="H187" s="80">
        <v>4</v>
      </c>
      <c r="I187" s="80">
        <v>176</v>
      </c>
      <c r="J187" s="52">
        <v>829805756260</v>
      </c>
    </row>
    <row r="188" spans="1:17" ht="15" thickBot="1">
      <c r="A188" s="38" t="s">
        <v>2346</v>
      </c>
      <c r="B188" s="39" t="s">
        <v>624</v>
      </c>
      <c r="C188" s="39" t="s">
        <v>488</v>
      </c>
      <c r="D188" s="125">
        <v>1736.7686527106816</v>
      </c>
      <c r="E188" s="51">
        <f t="shared" si="3"/>
        <v>1736.7686527106816</v>
      </c>
      <c r="F188" s="39">
        <v>12.06</v>
      </c>
      <c r="G188" s="39">
        <v>2</v>
      </c>
      <c r="H188" s="39">
        <v>4</v>
      </c>
      <c r="I188" s="39">
        <v>176</v>
      </c>
      <c r="J188" s="42"/>
    </row>
    <row r="189" spans="1:17" ht="15" thickTop="1">
      <c r="A189" s="33" t="s">
        <v>833</v>
      </c>
      <c r="B189" s="20" t="s">
        <v>616</v>
      </c>
      <c r="C189" s="20" t="s">
        <v>489</v>
      </c>
      <c r="D189" s="123">
        <v>14.206865971201193</v>
      </c>
      <c r="E189" s="50">
        <f t="shared" si="3"/>
        <v>14.206865971201193</v>
      </c>
      <c r="F189" s="20">
        <v>0.12</v>
      </c>
      <c r="G189" s="20">
        <v>300</v>
      </c>
      <c r="H189" s="20">
        <v>600</v>
      </c>
      <c r="I189" s="20">
        <v>26400</v>
      </c>
      <c r="J189" s="35">
        <v>829805754549</v>
      </c>
    </row>
    <row r="190" spans="1:17">
      <c r="A190" s="36" t="s">
        <v>834</v>
      </c>
      <c r="B190" s="4" t="s">
        <v>617</v>
      </c>
      <c r="C190" s="4" t="s">
        <v>489</v>
      </c>
      <c r="D190" s="124">
        <v>15.986370743774648</v>
      </c>
      <c r="E190" s="15">
        <f t="shared" si="3"/>
        <v>15.986370743774648</v>
      </c>
      <c r="F190" s="4">
        <v>0.22</v>
      </c>
      <c r="G190" s="4">
        <v>180</v>
      </c>
      <c r="H190" s="4">
        <v>360</v>
      </c>
      <c r="I190" s="4">
        <v>15840</v>
      </c>
      <c r="J190" s="37">
        <v>829805754563</v>
      </c>
    </row>
    <row r="191" spans="1:17">
      <c r="A191" s="36" t="s">
        <v>835</v>
      </c>
      <c r="B191" s="4" t="s">
        <v>618</v>
      </c>
      <c r="C191" s="4" t="s">
        <v>489</v>
      </c>
      <c r="D191" s="124">
        <v>30.193236714975846</v>
      </c>
      <c r="E191" s="15">
        <f t="shared" si="3"/>
        <v>30.193236714975846</v>
      </c>
      <c r="F191" s="4">
        <v>0.38</v>
      </c>
      <c r="G191" s="4">
        <v>120</v>
      </c>
      <c r="H191" s="4">
        <v>240</v>
      </c>
      <c r="I191" s="4">
        <v>10560</v>
      </c>
      <c r="J191" s="37">
        <v>829805754587</v>
      </c>
      <c r="Q191" s="313"/>
    </row>
    <row r="192" spans="1:17">
      <c r="A192" s="36" t="s">
        <v>836</v>
      </c>
      <c r="B192" s="4" t="s">
        <v>619</v>
      </c>
      <c r="C192" s="4" t="s">
        <v>489</v>
      </c>
      <c r="D192" s="124">
        <v>27.815701649980156</v>
      </c>
      <c r="E192" s="15">
        <f t="shared" si="3"/>
        <v>27.815701649980156</v>
      </c>
      <c r="F192" s="4">
        <v>0.57999999999999996</v>
      </c>
      <c r="G192" s="4">
        <v>90</v>
      </c>
      <c r="H192" s="4">
        <v>180</v>
      </c>
      <c r="I192" s="4">
        <v>7920</v>
      </c>
      <c r="J192" s="37">
        <v>829805754600</v>
      </c>
    </row>
    <row r="193" spans="1:15">
      <c r="A193" s="36" t="s">
        <v>837</v>
      </c>
      <c r="B193" s="4" t="s">
        <v>620</v>
      </c>
      <c r="C193" s="4" t="s">
        <v>489</v>
      </c>
      <c r="D193" s="124">
        <v>35.983920278186183</v>
      </c>
      <c r="E193" s="15">
        <f t="shared" si="3"/>
        <v>35.983920278186183</v>
      </c>
      <c r="F193" s="4">
        <v>0.73</v>
      </c>
      <c r="G193" s="4">
        <v>45</v>
      </c>
      <c r="H193" s="4">
        <v>135</v>
      </c>
      <c r="I193" s="4">
        <v>5940</v>
      </c>
      <c r="J193" s="37">
        <v>829805754624</v>
      </c>
    </row>
    <row r="194" spans="1:15" ht="15" thickBot="1">
      <c r="A194" s="38" t="s">
        <v>838</v>
      </c>
      <c r="B194" s="39" t="s">
        <v>621</v>
      </c>
      <c r="C194" s="39" t="s">
        <v>489</v>
      </c>
      <c r="D194" s="125">
        <v>63.887138556325688</v>
      </c>
      <c r="E194" s="51">
        <f t="shared" ref="E194:E286" si="12">SUM(D194*GMITF)</f>
        <v>63.887138556325688</v>
      </c>
      <c r="F194" s="39">
        <v>1.1299999999999999</v>
      </c>
      <c r="G194" s="39">
        <v>25</v>
      </c>
      <c r="H194" s="39">
        <v>75</v>
      </c>
      <c r="I194" s="39">
        <v>3300</v>
      </c>
      <c r="J194" s="42">
        <v>829805754648</v>
      </c>
    </row>
    <row r="195" spans="1:15" ht="15" thickTop="1">
      <c r="A195" s="33" t="s">
        <v>839</v>
      </c>
      <c r="B195" s="20" t="s">
        <v>616</v>
      </c>
      <c r="C195" s="311" t="s">
        <v>496</v>
      </c>
      <c r="D195" s="331">
        <v>59.029965693481749</v>
      </c>
      <c r="E195" s="315">
        <f t="shared" si="12"/>
        <v>59.029965693481749</v>
      </c>
      <c r="F195" s="20">
        <v>0.18</v>
      </c>
      <c r="G195" s="311">
        <v>150</v>
      </c>
      <c r="H195" s="311">
        <v>300</v>
      </c>
      <c r="I195" s="311">
        <v>13200</v>
      </c>
      <c r="J195" s="321">
        <v>829805754341</v>
      </c>
    </row>
    <row r="196" spans="1:15">
      <c r="A196" s="194" t="s">
        <v>2347</v>
      </c>
      <c r="B196" s="298" t="s">
        <v>617</v>
      </c>
      <c r="C196" s="80" t="s">
        <v>496</v>
      </c>
      <c r="D196" s="124">
        <v>88.714439076757913</v>
      </c>
      <c r="E196" s="106">
        <f t="shared" si="12"/>
        <v>88.714439076757913</v>
      </c>
      <c r="F196" s="4">
        <v>0.22</v>
      </c>
      <c r="G196" s="4">
        <v>80</v>
      </c>
      <c r="H196" s="80">
        <v>160</v>
      </c>
      <c r="I196" s="80">
        <v>7040</v>
      </c>
      <c r="J196" s="52"/>
    </row>
    <row r="197" spans="1:15">
      <c r="A197" s="36" t="s">
        <v>2348</v>
      </c>
      <c r="B197" s="80" t="s">
        <v>618</v>
      </c>
      <c r="C197" s="80" t="s">
        <v>496</v>
      </c>
      <c r="D197" s="320">
        <v>111.05743424584004</v>
      </c>
      <c r="E197" s="106">
        <f t="shared" si="12"/>
        <v>111.05743424584004</v>
      </c>
      <c r="F197" s="298">
        <v>0.32</v>
      </c>
      <c r="G197" s="4">
        <v>50</v>
      </c>
      <c r="H197" s="80">
        <v>100</v>
      </c>
      <c r="I197" s="80">
        <v>4400</v>
      </c>
      <c r="J197" s="37"/>
    </row>
    <row r="198" spans="1:15" ht="15" thickBot="1">
      <c r="A198" s="38" t="s">
        <v>2349</v>
      </c>
      <c r="B198" s="39" t="s">
        <v>619</v>
      </c>
      <c r="C198" s="39" t="s">
        <v>496</v>
      </c>
      <c r="D198" s="125">
        <v>118.1964573268921</v>
      </c>
      <c r="E198" s="66">
        <f t="shared" si="12"/>
        <v>118.1964573268921</v>
      </c>
      <c r="F198" s="39">
        <v>0.48</v>
      </c>
      <c r="G198" s="39">
        <v>30</v>
      </c>
      <c r="H198" s="39">
        <v>60</v>
      </c>
      <c r="I198" s="39">
        <v>2640</v>
      </c>
      <c r="J198" s="301"/>
    </row>
    <row r="199" spans="1:15" ht="15" thickTop="1">
      <c r="A199" s="33" t="s">
        <v>2350</v>
      </c>
      <c r="B199" s="20" t="s">
        <v>964</v>
      </c>
      <c r="C199" s="298" t="s">
        <v>498</v>
      </c>
      <c r="D199" s="320">
        <v>22.141706924315621</v>
      </c>
      <c r="E199" s="300">
        <f t="shared" ref="E199" si="13">SUM(D199*GMITF)</f>
        <v>22.141706924315621</v>
      </c>
      <c r="F199" s="20">
        <v>0.05</v>
      </c>
      <c r="G199" s="298">
        <v>210</v>
      </c>
      <c r="H199" s="298">
        <v>840</v>
      </c>
      <c r="I199" s="298">
        <v>36960</v>
      </c>
      <c r="J199" s="321"/>
    </row>
    <row r="200" spans="1:15">
      <c r="A200" s="64" t="s">
        <v>2351</v>
      </c>
      <c r="B200" s="298" t="s">
        <v>625</v>
      </c>
      <c r="C200" s="4" t="s">
        <v>498</v>
      </c>
      <c r="D200" s="124">
        <v>13.405797101449274</v>
      </c>
      <c r="E200" s="6">
        <f t="shared" ref="E200" si="14">SUM(D200*GMITF)</f>
        <v>13.405797101449274</v>
      </c>
      <c r="F200" s="13">
        <v>0.04</v>
      </c>
      <c r="G200" s="4">
        <v>120</v>
      </c>
      <c r="H200" s="4">
        <v>480</v>
      </c>
      <c r="I200" s="4">
        <v>21120</v>
      </c>
      <c r="J200" s="37">
        <v>829805765651</v>
      </c>
      <c r="N200" s="138"/>
    </row>
    <row r="201" spans="1:15">
      <c r="A201" s="64" t="s">
        <v>840</v>
      </c>
      <c r="B201" s="4" t="s">
        <v>615</v>
      </c>
      <c r="C201" s="13" t="s">
        <v>498</v>
      </c>
      <c r="D201" s="189">
        <v>20.580993722140537</v>
      </c>
      <c r="E201" s="15">
        <f t="shared" si="12"/>
        <v>20.580993722140537</v>
      </c>
      <c r="F201" s="13">
        <v>0.13</v>
      </c>
      <c r="G201" s="4">
        <v>120</v>
      </c>
      <c r="H201" s="4">
        <v>480</v>
      </c>
      <c r="I201" s="4">
        <v>21120</v>
      </c>
      <c r="J201" s="37">
        <v>829805753603</v>
      </c>
    </row>
    <row r="202" spans="1:15">
      <c r="A202" s="36" t="s">
        <v>841</v>
      </c>
      <c r="B202" s="4" t="s">
        <v>616</v>
      </c>
      <c r="C202" s="4" t="s">
        <v>498</v>
      </c>
      <c r="D202" s="124">
        <v>16.584401036196876</v>
      </c>
      <c r="E202" s="15">
        <f t="shared" si="12"/>
        <v>16.584401036196876</v>
      </c>
      <c r="F202" s="4">
        <v>0.2</v>
      </c>
      <c r="G202" s="4">
        <v>120</v>
      </c>
      <c r="H202" s="4">
        <v>240</v>
      </c>
      <c r="I202" s="4">
        <v>10560</v>
      </c>
      <c r="J202" s="37">
        <v>829805753627</v>
      </c>
    </row>
    <row r="203" spans="1:15">
      <c r="A203" s="36" t="s">
        <v>842</v>
      </c>
      <c r="B203" s="4" t="s">
        <v>617</v>
      </c>
      <c r="C203" s="4" t="s">
        <v>498</v>
      </c>
      <c r="D203" s="124">
        <v>19.049452729351906</v>
      </c>
      <c r="E203" s="15">
        <f t="shared" si="12"/>
        <v>19.049452729351906</v>
      </c>
      <c r="F203" s="4">
        <v>0.3</v>
      </c>
      <c r="G203" s="4">
        <v>75</v>
      </c>
      <c r="H203" s="4">
        <v>150</v>
      </c>
      <c r="I203" s="4">
        <v>6600</v>
      </c>
      <c r="J203" s="37">
        <v>829805753641</v>
      </c>
    </row>
    <row r="204" spans="1:15">
      <c r="A204" s="36" t="s">
        <v>843</v>
      </c>
      <c r="B204" s="4" t="s">
        <v>618</v>
      </c>
      <c r="C204" s="4" t="s">
        <v>498</v>
      </c>
      <c r="D204" s="124">
        <v>31.389297299820296</v>
      </c>
      <c r="E204" s="15">
        <f t="shared" si="12"/>
        <v>31.389297299820296</v>
      </c>
      <c r="F204" s="4">
        <v>0.48</v>
      </c>
      <c r="G204" s="4">
        <v>50</v>
      </c>
      <c r="H204" s="4">
        <v>100</v>
      </c>
      <c r="I204" s="4">
        <v>4400</v>
      </c>
      <c r="J204" s="37">
        <v>829805753665</v>
      </c>
    </row>
    <row r="205" spans="1:15">
      <c r="A205" s="36" t="s">
        <v>844</v>
      </c>
      <c r="B205" s="4" t="s">
        <v>619</v>
      </c>
      <c r="C205" s="4" t="s">
        <v>498</v>
      </c>
      <c r="D205" s="124">
        <v>43.218628206025798</v>
      </c>
      <c r="E205" s="15">
        <f t="shared" si="12"/>
        <v>43.218628206025798</v>
      </c>
      <c r="F205" s="4">
        <v>0.75</v>
      </c>
      <c r="G205" s="4">
        <v>32</v>
      </c>
      <c r="H205" s="4">
        <v>64</v>
      </c>
      <c r="I205" s="4">
        <v>2816</v>
      </c>
      <c r="J205" s="37">
        <v>829805753689</v>
      </c>
    </row>
    <row r="206" spans="1:15">
      <c r="A206" s="36" t="s">
        <v>845</v>
      </c>
      <c r="B206" s="4" t="s">
        <v>620</v>
      </c>
      <c r="C206" s="4" t="s">
        <v>498</v>
      </c>
      <c r="D206" s="124">
        <v>49.257275549020981</v>
      </c>
      <c r="E206" s="15">
        <f t="shared" si="12"/>
        <v>49.257275549020981</v>
      </c>
      <c r="F206" s="4">
        <v>1</v>
      </c>
      <c r="G206" s="4">
        <v>18</v>
      </c>
      <c r="H206" s="4">
        <v>36</v>
      </c>
      <c r="I206" s="4">
        <v>1584</v>
      </c>
      <c r="J206" s="37">
        <v>829805753702</v>
      </c>
    </row>
    <row r="207" spans="1:15">
      <c r="A207" s="36" t="s">
        <v>846</v>
      </c>
      <c r="B207" s="4" t="s">
        <v>621</v>
      </c>
      <c r="C207" s="4" t="s">
        <v>498</v>
      </c>
      <c r="D207" s="124">
        <v>71.880323928213016</v>
      </c>
      <c r="E207" s="15">
        <f t="shared" si="12"/>
        <v>71.880323928213016</v>
      </c>
      <c r="F207" s="4">
        <v>1.45</v>
      </c>
      <c r="G207" s="4">
        <v>12</v>
      </c>
      <c r="H207" s="4">
        <v>24</v>
      </c>
      <c r="I207" s="4">
        <v>1056</v>
      </c>
      <c r="J207" s="37">
        <v>829805753726</v>
      </c>
    </row>
    <row r="208" spans="1:15">
      <c r="A208" s="36" t="s">
        <v>847</v>
      </c>
      <c r="B208" s="4" t="s">
        <v>622</v>
      </c>
      <c r="C208" s="4" t="s">
        <v>498</v>
      </c>
      <c r="D208" s="124">
        <v>219.47711731895723</v>
      </c>
      <c r="E208" s="15">
        <f t="shared" si="12"/>
        <v>219.47711731895723</v>
      </c>
      <c r="F208" s="4">
        <v>2.4</v>
      </c>
      <c r="G208" s="4">
        <v>8</v>
      </c>
      <c r="H208" s="4">
        <v>16</v>
      </c>
      <c r="I208" s="4">
        <v>704</v>
      </c>
      <c r="J208" s="37">
        <v>829805753740</v>
      </c>
      <c r="O208" s="138"/>
    </row>
    <row r="209" spans="1:16">
      <c r="A209" s="36" t="s">
        <v>848</v>
      </c>
      <c r="B209" s="4" t="s">
        <v>623</v>
      </c>
      <c r="C209" s="4" t="s">
        <v>498</v>
      </c>
      <c r="D209" s="124">
        <v>293.3119792760624</v>
      </c>
      <c r="E209" s="15">
        <f t="shared" si="12"/>
        <v>293.3119792760624</v>
      </c>
      <c r="F209" s="4">
        <v>3.3</v>
      </c>
      <c r="G209" s="4" t="s">
        <v>380</v>
      </c>
      <c r="H209" s="4">
        <v>12</v>
      </c>
      <c r="I209" s="4">
        <v>528</v>
      </c>
      <c r="J209" s="37">
        <v>829805753764</v>
      </c>
    </row>
    <row r="210" spans="1:16" ht="15" thickBot="1">
      <c r="A210" s="38" t="s">
        <v>849</v>
      </c>
      <c r="B210" s="39" t="s">
        <v>624</v>
      </c>
      <c r="C210" s="39" t="s">
        <v>498</v>
      </c>
      <c r="D210" s="125">
        <v>623.03087586641448</v>
      </c>
      <c r="E210" s="51">
        <f t="shared" si="12"/>
        <v>623.03087586641448</v>
      </c>
      <c r="F210" s="39">
        <v>5.72</v>
      </c>
      <c r="G210" s="39">
        <v>3</v>
      </c>
      <c r="H210" s="39">
        <v>6</v>
      </c>
      <c r="I210" s="39">
        <v>264</v>
      </c>
      <c r="J210" s="42">
        <v>829805753788</v>
      </c>
    </row>
    <row r="211" spans="1:16" ht="15" thickTop="1">
      <c r="A211" s="194" t="s">
        <v>2354</v>
      </c>
      <c r="B211" s="20" t="s">
        <v>2030</v>
      </c>
      <c r="C211" s="298" t="s">
        <v>509</v>
      </c>
      <c r="D211" s="320">
        <v>25</v>
      </c>
      <c r="E211" s="50">
        <f t="shared" si="12"/>
        <v>25</v>
      </c>
      <c r="F211" s="20">
        <v>3.3099999999999997E-2</v>
      </c>
      <c r="G211" s="20">
        <v>360</v>
      </c>
      <c r="H211" s="20">
        <v>1440</v>
      </c>
      <c r="I211" s="20">
        <v>63360</v>
      </c>
      <c r="J211" s="35"/>
    </row>
    <row r="212" spans="1:16">
      <c r="A212" s="36" t="s">
        <v>2352</v>
      </c>
      <c r="B212" s="13" t="s">
        <v>2207</v>
      </c>
      <c r="C212" s="4" t="s">
        <v>509</v>
      </c>
      <c r="D212" s="124">
        <v>25</v>
      </c>
      <c r="E212" s="15">
        <f t="shared" si="12"/>
        <v>25</v>
      </c>
      <c r="F212" s="298">
        <v>4.6699999999999998E-2</v>
      </c>
      <c r="G212" s="13">
        <v>225</v>
      </c>
      <c r="H212" s="298">
        <v>900</v>
      </c>
      <c r="I212" s="13">
        <v>39600</v>
      </c>
      <c r="J212" s="301"/>
    </row>
    <row r="213" spans="1:16">
      <c r="A213" s="194" t="s">
        <v>2353</v>
      </c>
      <c r="B213" s="298" t="s">
        <v>2031</v>
      </c>
      <c r="C213" s="298" t="s">
        <v>509</v>
      </c>
      <c r="D213" s="320">
        <v>25</v>
      </c>
      <c r="E213" s="300">
        <f t="shared" si="12"/>
        <v>25</v>
      </c>
      <c r="F213" s="4">
        <v>3.8100000000000002E-2</v>
      </c>
      <c r="G213" s="13">
        <v>200</v>
      </c>
      <c r="H213" s="4">
        <v>800</v>
      </c>
      <c r="I213" s="13">
        <v>35200</v>
      </c>
      <c r="J213" s="37"/>
    </row>
    <row r="214" spans="1:16">
      <c r="A214" s="36" t="s">
        <v>2355</v>
      </c>
      <c r="B214" s="4" t="s">
        <v>2032</v>
      </c>
      <c r="C214" s="4" t="s">
        <v>509</v>
      </c>
      <c r="D214" s="124">
        <v>25</v>
      </c>
      <c r="E214" s="6">
        <f t="shared" si="12"/>
        <v>25</v>
      </c>
      <c r="F214" s="4">
        <v>8.5699999999999998E-2</v>
      </c>
      <c r="G214" s="13">
        <v>300</v>
      </c>
      <c r="H214" s="4">
        <v>600</v>
      </c>
      <c r="I214" s="13">
        <v>26400</v>
      </c>
      <c r="J214" s="65"/>
    </row>
    <row r="215" spans="1:16">
      <c r="A215" s="36" t="s">
        <v>850</v>
      </c>
      <c r="B215" s="13" t="s">
        <v>702</v>
      </c>
      <c r="C215" s="13" t="s">
        <v>509</v>
      </c>
      <c r="D215" s="189">
        <v>24.927652920721599</v>
      </c>
      <c r="E215" s="15">
        <f t="shared" si="12"/>
        <v>24.927652920721599</v>
      </c>
      <c r="F215" s="4">
        <v>0.06</v>
      </c>
      <c r="G215" s="13">
        <v>300</v>
      </c>
      <c r="H215" s="13">
        <v>600</v>
      </c>
      <c r="I215" s="13">
        <v>26400</v>
      </c>
      <c r="J215" s="65">
        <v>829805753009</v>
      </c>
      <c r="P215" s="138"/>
    </row>
    <row r="216" spans="1:16">
      <c r="A216" s="36" t="s">
        <v>851</v>
      </c>
      <c r="B216" s="4" t="s">
        <v>686</v>
      </c>
      <c r="C216" s="4" t="s">
        <v>509</v>
      </c>
      <c r="D216" s="124">
        <v>24.927652920721599</v>
      </c>
      <c r="E216" s="15">
        <f t="shared" si="12"/>
        <v>24.927652920721599</v>
      </c>
      <c r="F216" s="4">
        <v>0.05</v>
      </c>
      <c r="G216" s="4">
        <v>300</v>
      </c>
      <c r="H216" s="4">
        <v>600</v>
      </c>
      <c r="I216" s="4">
        <v>26400</v>
      </c>
      <c r="J216" s="37">
        <v>829805753023</v>
      </c>
    </row>
    <row r="217" spans="1:16">
      <c r="A217" s="36" t="s">
        <v>2356</v>
      </c>
      <c r="B217" s="4" t="s">
        <v>2237</v>
      </c>
      <c r="C217" s="4" t="s">
        <v>509</v>
      </c>
      <c r="D217" s="124">
        <v>25</v>
      </c>
      <c r="E217" s="15">
        <f t="shared" si="12"/>
        <v>25</v>
      </c>
      <c r="F217" s="4">
        <v>5.5E-2</v>
      </c>
      <c r="G217" s="4">
        <v>150</v>
      </c>
      <c r="H217" s="4">
        <v>300</v>
      </c>
      <c r="I217" s="4">
        <v>13200</v>
      </c>
      <c r="J217" s="37"/>
    </row>
    <row r="218" spans="1:16">
      <c r="A218" s="36" t="s">
        <v>2357</v>
      </c>
      <c r="B218" s="4" t="s">
        <v>2033</v>
      </c>
      <c r="C218" s="4" t="s">
        <v>509</v>
      </c>
      <c r="D218" s="124">
        <v>25.831991411701559</v>
      </c>
      <c r="E218" s="15">
        <f t="shared" si="12"/>
        <v>25.831991411701559</v>
      </c>
      <c r="F218" s="4">
        <v>5.5E-2</v>
      </c>
      <c r="G218" s="4">
        <v>150</v>
      </c>
      <c r="H218" s="4">
        <v>300</v>
      </c>
      <c r="I218" s="4">
        <v>13200</v>
      </c>
      <c r="J218" s="37"/>
    </row>
    <row r="219" spans="1:16">
      <c r="A219" s="36" t="s">
        <v>2358</v>
      </c>
      <c r="B219" s="4" t="s">
        <v>2034</v>
      </c>
      <c r="C219" s="4" t="s">
        <v>509</v>
      </c>
      <c r="D219" s="124">
        <v>28.703703703703699</v>
      </c>
      <c r="E219" s="15">
        <f t="shared" si="12"/>
        <v>28.703703703703699</v>
      </c>
      <c r="F219" s="4">
        <v>0.13</v>
      </c>
      <c r="G219" s="4">
        <v>150</v>
      </c>
      <c r="H219" s="4">
        <v>300</v>
      </c>
      <c r="I219" s="4">
        <v>13200</v>
      </c>
      <c r="J219" s="37"/>
    </row>
    <row r="220" spans="1:16">
      <c r="A220" s="36" t="s">
        <v>852</v>
      </c>
      <c r="B220" s="4" t="s">
        <v>687</v>
      </c>
      <c r="C220" s="4" t="s">
        <v>509</v>
      </c>
      <c r="D220" s="124">
        <v>23.046045415295573</v>
      </c>
      <c r="E220" s="15">
        <f t="shared" si="12"/>
        <v>23.046045415295573</v>
      </c>
      <c r="F220" s="4">
        <v>0.11</v>
      </c>
      <c r="G220" s="4">
        <v>150</v>
      </c>
      <c r="H220" s="4">
        <v>300</v>
      </c>
      <c r="I220" s="4">
        <v>13200</v>
      </c>
      <c r="J220" s="37">
        <v>829805753047</v>
      </c>
    </row>
    <row r="221" spans="1:16">
      <c r="A221" s="36" t="s">
        <v>2359</v>
      </c>
      <c r="B221" s="4" t="s">
        <v>2241</v>
      </c>
      <c r="C221" s="4" t="s">
        <v>509</v>
      </c>
      <c r="D221" s="124">
        <v>27.294685990338159</v>
      </c>
      <c r="E221" s="15">
        <f t="shared" si="12"/>
        <v>27.294685990338159</v>
      </c>
      <c r="F221" s="4">
        <v>0.21</v>
      </c>
      <c r="G221" s="4">
        <v>100</v>
      </c>
      <c r="H221" s="4">
        <v>200</v>
      </c>
      <c r="I221" s="4">
        <v>8800</v>
      </c>
      <c r="J221" s="37"/>
    </row>
    <row r="222" spans="1:16">
      <c r="A222" s="36" t="s">
        <v>2360</v>
      </c>
      <c r="B222" s="4" t="s">
        <v>2035</v>
      </c>
      <c r="C222" s="4" t="s">
        <v>509</v>
      </c>
      <c r="D222" s="124">
        <v>30.62265163714439</v>
      </c>
      <c r="E222" s="15">
        <f t="shared" si="12"/>
        <v>30.62265163714439</v>
      </c>
      <c r="F222" s="4">
        <v>0.23</v>
      </c>
      <c r="G222" s="4">
        <v>100</v>
      </c>
      <c r="H222" s="4">
        <v>200</v>
      </c>
      <c r="I222" s="4">
        <v>8800</v>
      </c>
      <c r="J222" s="37"/>
    </row>
    <row r="223" spans="1:16">
      <c r="A223" s="36" t="s">
        <v>2361</v>
      </c>
      <c r="B223" s="4" t="s">
        <v>2036</v>
      </c>
      <c r="C223" s="4" t="s">
        <v>509</v>
      </c>
      <c r="D223" s="124">
        <v>47.973698336017179</v>
      </c>
      <c r="E223" s="15">
        <f t="shared" si="12"/>
        <v>47.973698336017179</v>
      </c>
      <c r="F223" s="4">
        <v>0.23</v>
      </c>
      <c r="G223" s="4">
        <v>90</v>
      </c>
      <c r="H223" s="4">
        <v>180</v>
      </c>
      <c r="I223" s="4">
        <v>7920</v>
      </c>
      <c r="J223" s="37"/>
    </row>
    <row r="224" spans="1:16">
      <c r="A224" s="36" t="s">
        <v>853</v>
      </c>
      <c r="B224" s="4" t="s">
        <v>688</v>
      </c>
      <c r="C224" s="4" t="s">
        <v>509</v>
      </c>
      <c r="D224" s="124">
        <v>27.56773787019533</v>
      </c>
      <c r="E224" s="15">
        <f t="shared" si="12"/>
        <v>27.56773787019533</v>
      </c>
      <c r="F224" s="4">
        <v>0.21</v>
      </c>
      <c r="G224" s="4">
        <v>100</v>
      </c>
      <c r="H224" s="4">
        <v>200</v>
      </c>
      <c r="I224" s="4">
        <v>8800</v>
      </c>
      <c r="J224" s="37">
        <v>829805753061</v>
      </c>
    </row>
    <row r="225" spans="1:13">
      <c r="A225" s="36" t="s">
        <v>854</v>
      </c>
      <c r="B225" s="4" t="s">
        <v>689</v>
      </c>
      <c r="C225" s="4" t="s">
        <v>509</v>
      </c>
      <c r="D225" s="124">
        <v>26.109127400872829</v>
      </c>
      <c r="E225" s="15">
        <f t="shared" si="12"/>
        <v>26.109127400872829</v>
      </c>
      <c r="F225" s="4">
        <v>0.17</v>
      </c>
      <c r="G225" s="4">
        <v>100</v>
      </c>
      <c r="H225" s="4">
        <v>200</v>
      </c>
      <c r="I225" s="4">
        <v>8800</v>
      </c>
      <c r="J225" s="37">
        <v>829805753085</v>
      </c>
      <c r="M225" s="138"/>
    </row>
    <row r="226" spans="1:13">
      <c r="A226" s="36" t="s">
        <v>2362</v>
      </c>
      <c r="B226" s="4" t="s">
        <v>2245</v>
      </c>
      <c r="C226" s="4" t="s">
        <v>509</v>
      </c>
      <c r="D226" s="124">
        <v>44.216317767042405</v>
      </c>
      <c r="E226" s="15">
        <f t="shared" si="12"/>
        <v>44.216317767042405</v>
      </c>
      <c r="F226" s="4">
        <v>0.3</v>
      </c>
      <c r="G226" s="4">
        <v>60</v>
      </c>
      <c r="H226" s="4">
        <v>120</v>
      </c>
      <c r="I226" s="4">
        <v>5280</v>
      </c>
      <c r="J226" s="37"/>
      <c r="M226" s="138"/>
    </row>
    <row r="227" spans="1:13">
      <c r="A227" s="36" t="s">
        <v>2363</v>
      </c>
      <c r="B227" s="4" t="s">
        <v>2247</v>
      </c>
      <c r="C227" s="4" t="s">
        <v>509</v>
      </c>
      <c r="D227" s="124">
        <v>44.216317767042405</v>
      </c>
      <c r="E227" s="15">
        <f t="shared" si="12"/>
        <v>44.216317767042405</v>
      </c>
      <c r="F227" s="4">
        <v>0.28999999999999998</v>
      </c>
      <c r="G227" s="4">
        <v>60</v>
      </c>
      <c r="H227" s="4">
        <v>120</v>
      </c>
      <c r="I227" s="4">
        <v>5280</v>
      </c>
      <c r="J227" s="37"/>
      <c r="M227" s="138"/>
    </row>
    <row r="228" spans="1:13">
      <c r="A228" s="36" t="s">
        <v>855</v>
      </c>
      <c r="B228" s="4" t="s">
        <v>690</v>
      </c>
      <c r="C228" s="4" t="s">
        <v>509</v>
      </c>
      <c r="D228" s="124">
        <v>38.624005227659914</v>
      </c>
      <c r="E228" s="15">
        <f t="shared" si="12"/>
        <v>38.624005227659914</v>
      </c>
      <c r="F228" s="4">
        <v>0.34</v>
      </c>
      <c r="G228" s="4">
        <v>60</v>
      </c>
      <c r="H228" s="4">
        <v>120</v>
      </c>
      <c r="I228" s="4">
        <v>5280</v>
      </c>
      <c r="J228" s="37">
        <v>829805753108</v>
      </c>
    </row>
    <row r="229" spans="1:13">
      <c r="A229" s="36" t="s">
        <v>856</v>
      </c>
      <c r="B229" s="4" t="s">
        <v>691</v>
      </c>
      <c r="C229" s="4" t="s">
        <v>509</v>
      </c>
      <c r="D229" s="124">
        <v>35.137926205979134</v>
      </c>
      <c r="E229" s="15">
        <f t="shared" si="12"/>
        <v>35.137926205979134</v>
      </c>
      <c r="F229" s="4">
        <v>0.31</v>
      </c>
      <c r="G229" s="4">
        <v>60</v>
      </c>
      <c r="H229" s="4">
        <v>120</v>
      </c>
      <c r="I229" s="4">
        <v>5280</v>
      </c>
      <c r="J229" s="37">
        <v>829805753122</v>
      </c>
    </row>
    <row r="230" spans="1:13">
      <c r="A230" s="36" t="s">
        <v>857</v>
      </c>
      <c r="B230" s="4" t="s">
        <v>703</v>
      </c>
      <c r="C230" s="4" t="s">
        <v>509</v>
      </c>
      <c r="D230" s="124">
        <v>35.137926205979134</v>
      </c>
      <c r="E230" s="15">
        <f t="shared" si="12"/>
        <v>35.137926205979134</v>
      </c>
      <c r="F230" s="4">
        <v>0.26</v>
      </c>
      <c r="G230" s="4">
        <v>60</v>
      </c>
      <c r="H230" s="4">
        <v>120</v>
      </c>
      <c r="I230" s="4">
        <v>5280</v>
      </c>
      <c r="J230" s="37">
        <v>829805753146</v>
      </c>
    </row>
    <row r="231" spans="1:13">
      <c r="A231" s="36" t="s">
        <v>2364</v>
      </c>
      <c r="B231" s="4" t="s">
        <v>2249</v>
      </c>
      <c r="C231" s="4" t="s">
        <v>509</v>
      </c>
      <c r="D231" s="124">
        <v>56.092324208266234</v>
      </c>
      <c r="E231" s="15">
        <f t="shared" si="12"/>
        <v>56.092324208266234</v>
      </c>
      <c r="F231" s="4">
        <v>0.35</v>
      </c>
      <c r="G231" s="4">
        <v>25</v>
      </c>
      <c r="H231" s="4">
        <v>75</v>
      </c>
      <c r="I231" s="4">
        <v>3300</v>
      </c>
      <c r="J231" s="37"/>
    </row>
    <row r="232" spans="1:13">
      <c r="A232" s="36" t="s">
        <v>2365</v>
      </c>
      <c r="B232" s="4" t="s">
        <v>2037</v>
      </c>
      <c r="C232" s="4" t="s">
        <v>509</v>
      </c>
      <c r="D232" s="124">
        <v>56.092324208266234</v>
      </c>
      <c r="E232" s="15">
        <f t="shared" si="12"/>
        <v>56.092324208266234</v>
      </c>
      <c r="F232" s="4">
        <v>0.35</v>
      </c>
      <c r="G232" s="4">
        <v>25</v>
      </c>
      <c r="H232" s="4">
        <v>75</v>
      </c>
      <c r="I232" s="4">
        <v>3300</v>
      </c>
      <c r="J232" s="37"/>
    </row>
    <row r="233" spans="1:13">
      <c r="A233" s="36" t="s">
        <v>858</v>
      </c>
      <c r="B233" s="4" t="s">
        <v>693</v>
      </c>
      <c r="C233" s="4" t="s">
        <v>509</v>
      </c>
      <c r="D233" s="124">
        <v>51.036780321594428</v>
      </c>
      <c r="E233" s="15">
        <f t="shared" si="12"/>
        <v>51.036780321594428</v>
      </c>
      <c r="F233" s="4">
        <v>0.48</v>
      </c>
      <c r="G233" s="4">
        <v>25</v>
      </c>
      <c r="H233" s="4">
        <v>75</v>
      </c>
      <c r="I233" s="4">
        <v>3300</v>
      </c>
      <c r="J233" s="37">
        <v>829805753160</v>
      </c>
    </row>
    <row r="234" spans="1:13">
      <c r="A234" s="36" t="s">
        <v>859</v>
      </c>
      <c r="B234" s="4" t="s">
        <v>694</v>
      </c>
      <c r="C234" s="4" t="s">
        <v>509</v>
      </c>
      <c r="D234" s="124">
        <v>51.036780321594428</v>
      </c>
      <c r="E234" s="15">
        <f t="shared" si="12"/>
        <v>51.036780321594428</v>
      </c>
      <c r="F234" s="4">
        <v>0.48</v>
      </c>
      <c r="G234" s="4">
        <v>25</v>
      </c>
      <c r="H234" s="4">
        <v>75</v>
      </c>
      <c r="I234" s="4">
        <v>3300</v>
      </c>
      <c r="J234" s="37">
        <v>829805753184</v>
      </c>
    </row>
    <row r="235" spans="1:13">
      <c r="A235" s="36" t="s">
        <v>860</v>
      </c>
      <c r="B235" s="4" t="s">
        <v>704</v>
      </c>
      <c r="C235" s="4" t="s">
        <v>509</v>
      </c>
      <c r="D235" s="124">
        <v>46.019160307125013</v>
      </c>
      <c r="E235" s="15">
        <f t="shared" si="12"/>
        <v>46.019160307125013</v>
      </c>
      <c r="F235" s="4">
        <v>0.43</v>
      </c>
      <c r="G235" s="4">
        <v>25</v>
      </c>
      <c r="H235" s="4">
        <v>75</v>
      </c>
      <c r="I235" s="4">
        <v>3300</v>
      </c>
      <c r="J235" s="37">
        <v>829805753207</v>
      </c>
    </row>
    <row r="236" spans="1:13">
      <c r="A236" s="36" t="s">
        <v>861</v>
      </c>
      <c r="B236" s="4" t="s">
        <v>696</v>
      </c>
      <c r="C236" s="4" t="s">
        <v>509</v>
      </c>
      <c r="D236" s="124">
        <v>42.445564657284883</v>
      </c>
      <c r="E236" s="15">
        <f t="shared" si="12"/>
        <v>42.445564657284883</v>
      </c>
      <c r="F236" s="4">
        <v>0.3</v>
      </c>
      <c r="G236" s="4">
        <v>25</v>
      </c>
      <c r="H236" s="4">
        <v>75</v>
      </c>
      <c r="I236" s="4">
        <v>3300</v>
      </c>
      <c r="J236" s="37">
        <v>829805753221</v>
      </c>
    </row>
    <row r="237" spans="1:13">
      <c r="A237" s="36" t="s">
        <v>2366</v>
      </c>
      <c r="B237" s="4" t="s">
        <v>2038</v>
      </c>
      <c r="C237" s="4" t="s">
        <v>509</v>
      </c>
      <c r="D237" s="124">
        <v>65.700483091787433</v>
      </c>
      <c r="E237" s="15">
        <f t="shared" si="12"/>
        <v>65.700483091787433</v>
      </c>
      <c r="F237" s="4">
        <v>0.52</v>
      </c>
      <c r="G237" s="4">
        <v>30</v>
      </c>
      <c r="H237" s="4">
        <v>60</v>
      </c>
      <c r="I237" s="4">
        <v>2640</v>
      </c>
      <c r="J237" s="37"/>
    </row>
    <row r="238" spans="1:13">
      <c r="A238" s="36" t="s">
        <v>2367</v>
      </c>
      <c r="B238" s="4" t="s">
        <v>2253</v>
      </c>
      <c r="C238" s="4" t="s">
        <v>509</v>
      </c>
      <c r="D238" s="124">
        <v>65.338164251207715</v>
      </c>
      <c r="E238" s="15">
        <f t="shared" si="12"/>
        <v>65.338164251207715</v>
      </c>
      <c r="F238" s="4">
        <v>0.54</v>
      </c>
      <c r="G238" s="4">
        <v>30</v>
      </c>
      <c r="H238" s="4">
        <v>60</v>
      </c>
      <c r="I238" s="4">
        <v>2640</v>
      </c>
      <c r="J238" s="37"/>
    </row>
    <row r="239" spans="1:13">
      <c r="A239" s="36" t="s">
        <v>862</v>
      </c>
      <c r="B239" s="4" t="s">
        <v>697</v>
      </c>
      <c r="C239" s="4" t="s">
        <v>509</v>
      </c>
      <c r="D239" s="124">
        <v>63.712105300006989</v>
      </c>
      <c r="E239" s="15">
        <f t="shared" si="12"/>
        <v>63.712105300006989</v>
      </c>
      <c r="F239" s="4">
        <v>0.65</v>
      </c>
      <c r="G239" s="4">
        <v>30</v>
      </c>
      <c r="H239" s="4">
        <v>60</v>
      </c>
      <c r="I239" s="4">
        <v>2640</v>
      </c>
      <c r="J239" s="37">
        <v>829805753245</v>
      </c>
    </row>
    <row r="240" spans="1:13">
      <c r="A240" s="36" t="s">
        <v>863</v>
      </c>
      <c r="B240" s="4" t="s">
        <v>698</v>
      </c>
      <c r="C240" s="4" t="s">
        <v>509</v>
      </c>
      <c r="D240" s="124">
        <v>59.292515577959797</v>
      </c>
      <c r="E240" s="15">
        <f t="shared" si="12"/>
        <v>59.292515577959797</v>
      </c>
      <c r="F240" s="4">
        <v>0.83</v>
      </c>
      <c r="G240" s="4">
        <v>30</v>
      </c>
      <c r="H240" s="4">
        <v>60</v>
      </c>
      <c r="I240" s="4">
        <v>2640</v>
      </c>
      <c r="J240" s="37">
        <v>829805753269</v>
      </c>
    </row>
    <row r="241" spans="1:17">
      <c r="A241" s="36" t="s">
        <v>864</v>
      </c>
      <c r="B241" s="4" t="s">
        <v>699</v>
      </c>
      <c r="C241" s="4" t="s">
        <v>509</v>
      </c>
      <c r="D241" s="124">
        <v>56.054400336063843</v>
      </c>
      <c r="E241" s="15">
        <f t="shared" si="12"/>
        <v>56.054400336063843</v>
      </c>
      <c r="F241" s="4">
        <v>0.78</v>
      </c>
      <c r="G241" s="4">
        <v>30</v>
      </c>
      <c r="H241" s="4">
        <v>60</v>
      </c>
      <c r="I241" s="4">
        <v>2640</v>
      </c>
      <c r="J241" s="37">
        <v>829805753283</v>
      </c>
    </row>
    <row r="242" spans="1:17">
      <c r="A242" s="36" t="s">
        <v>865</v>
      </c>
      <c r="B242" s="4" t="s">
        <v>700</v>
      </c>
      <c r="C242" s="4" t="s">
        <v>509</v>
      </c>
      <c r="D242" s="124">
        <v>56.054400336063843</v>
      </c>
      <c r="E242" s="15">
        <f t="shared" si="12"/>
        <v>56.054400336063843</v>
      </c>
      <c r="F242" s="4">
        <v>0.73</v>
      </c>
      <c r="G242" s="4">
        <v>30</v>
      </c>
      <c r="H242" s="4">
        <v>60</v>
      </c>
      <c r="I242" s="4">
        <v>2640</v>
      </c>
      <c r="J242" s="37">
        <v>829805753306</v>
      </c>
    </row>
    <row r="243" spans="1:17">
      <c r="A243" s="36" t="s">
        <v>866</v>
      </c>
      <c r="B243" s="4" t="s">
        <v>701</v>
      </c>
      <c r="C243" s="4" t="s">
        <v>509</v>
      </c>
      <c r="D243" s="124">
        <v>49.169758920861625</v>
      </c>
      <c r="E243" s="15">
        <f t="shared" si="12"/>
        <v>49.169758920861625</v>
      </c>
      <c r="F243" s="4">
        <v>0.85</v>
      </c>
      <c r="G243" s="4">
        <v>30</v>
      </c>
      <c r="H243" s="4">
        <v>60</v>
      </c>
      <c r="I243" s="4">
        <v>2640</v>
      </c>
      <c r="J243" s="37">
        <v>829805753320</v>
      </c>
    </row>
    <row r="244" spans="1:17">
      <c r="A244" s="109" t="s">
        <v>2368</v>
      </c>
      <c r="B244" s="4" t="s">
        <v>2255</v>
      </c>
      <c r="C244" s="4" t="s">
        <v>509</v>
      </c>
      <c r="D244" s="5">
        <v>105.79710144927537</v>
      </c>
      <c r="E244" s="5">
        <f t="shared" si="12"/>
        <v>105.79710144927537</v>
      </c>
      <c r="F244" s="180">
        <v>0.9</v>
      </c>
      <c r="G244" s="4"/>
      <c r="I244" s="4"/>
      <c r="K244" s="276"/>
    </row>
    <row r="245" spans="1:17">
      <c r="A245" s="36" t="s">
        <v>2369</v>
      </c>
      <c r="B245" s="4" t="s">
        <v>2257</v>
      </c>
      <c r="C245" s="4" t="s">
        <v>509</v>
      </c>
      <c r="D245" s="124">
        <v>92.726784755770254</v>
      </c>
      <c r="E245" s="15">
        <f t="shared" si="12"/>
        <v>92.726784755770254</v>
      </c>
      <c r="F245" s="4">
        <v>0.98</v>
      </c>
      <c r="G245" s="4"/>
      <c r="H245" s="4"/>
      <c r="I245" s="4"/>
      <c r="J245" s="37"/>
    </row>
    <row r="246" spans="1:17">
      <c r="A246" s="36" t="s">
        <v>2370</v>
      </c>
      <c r="B246" s="4" t="s">
        <v>2215</v>
      </c>
      <c r="C246" s="4" t="s">
        <v>509</v>
      </c>
      <c r="D246" s="124">
        <v>72.732152442297362</v>
      </c>
      <c r="E246" s="15">
        <f t="shared" si="12"/>
        <v>72.732152442297362</v>
      </c>
      <c r="F246" s="4">
        <v>0.99</v>
      </c>
      <c r="G246" s="4">
        <v>15</v>
      </c>
      <c r="H246" s="4">
        <v>30</v>
      </c>
      <c r="I246" s="4">
        <v>1320</v>
      </c>
      <c r="J246" s="37"/>
    </row>
    <row r="247" spans="1:17">
      <c r="A247" s="36" t="s">
        <v>867</v>
      </c>
      <c r="B247" s="4" t="s">
        <v>705</v>
      </c>
      <c r="C247" s="4" t="s">
        <v>509</v>
      </c>
      <c r="D247" s="124">
        <v>92.213353870568739</v>
      </c>
      <c r="E247" s="15">
        <f>SUM(D247*GMITF)</f>
        <v>92.213353870568739</v>
      </c>
      <c r="F247" s="4">
        <v>1.3</v>
      </c>
      <c r="G247" s="4">
        <v>15</v>
      </c>
      <c r="H247" s="4">
        <v>30</v>
      </c>
      <c r="I247" s="4">
        <v>1320</v>
      </c>
      <c r="J247" s="37">
        <v>829805753351</v>
      </c>
    </row>
    <row r="248" spans="1:17">
      <c r="A248" s="36" t="s">
        <v>868</v>
      </c>
      <c r="B248" s="4" t="s">
        <v>706</v>
      </c>
      <c r="C248" s="4" t="s">
        <v>509</v>
      </c>
      <c r="D248" s="124">
        <v>90.506779621461376</v>
      </c>
      <c r="E248" s="15">
        <f t="shared" si="12"/>
        <v>90.506779621461376</v>
      </c>
      <c r="F248" s="4">
        <v>1.2</v>
      </c>
      <c r="G248" s="4">
        <v>15</v>
      </c>
      <c r="H248" s="4">
        <v>30</v>
      </c>
      <c r="I248" s="4">
        <v>1320</v>
      </c>
      <c r="J248" s="37">
        <v>829805753375</v>
      </c>
    </row>
    <row r="249" spans="1:17">
      <c r="A249" s="36" t="s">
        <v>869</v>
      </c>
      <c r="B249" s="4" t="s">
        <v>707</v>
      </c>
      <c r="C249" s="4" t="s">
        <v>509</v>
      </c>
      <c r="D249" s="124">
        <v>80.223575812737749</v>
      </c>
      <c r="E249" s="15">
        <f t="shared" si="12"/>
        <v>80.223575812737749</v>
      </c>
      <c r="F249" s="4">
        <v>0.9</v>
      </c>
      <c r="G249" s="4">
        <v>15</v>
      </c>
      <c r="H249" s="4">
        <v>30</v>
      </c>
      <c r="I249" s="4">
        <v>1320</v>
      </c>
      <c r="J249" s="37">
        <v>829805753399</v>
      </c>
    </row>
    <row r="250" spans="1:17">
      <c r="A250" s="36" t="s">
        <v>2371</v>
      </c>
      <c r="B250" s="4" t="s">
        <v>2260</v>
      </c>
      <c r="C250" s="4" t="s">
        <v>509</v>
      </c>
      <c r="D250" s="124">
        <v>122.3832528180354</v>
      </c>
      <c r="E250" s="15">
        <f t="shared" si="12"/>
        <v>122.3832528180354</v>
      </c>
      <c r="F250" s="4">
        <v>1.4</v>
      </c>
      <c r="G250" s="4">
        <v>12</v>
      </c>
      <c r="H250" s="4">
        <v>24</v>
      </c>
      <c r="I250" s="4">
        <v>1056</v>
      </c>
      <c r="J250" s="37"/>
    </row>
    <row r="251" spans="1:17">
      <c r="A251" s="36" t="s">
        <v>870</v>
      </c>
      <c r="B251" s="4" t="s">
        <v>708</v>
      </c>
      <c r="C251" s="4" t="s">
        <v>509</v>
      </c>
      <c r="D251" s="124">
        <v>121.7356297696562</v>
      </c>
      <c r="E251" s="15">
        <f t="shared" si="12"/>
        <v>121.7356297696562</v>
      </c>
      <c r="F251" s="4">
        <v>2</v>
      </c>
      <c r="G251" s="4" t="s">
        <v>380</v>
      </c>
      <c r="H251" s="4">
        <v>24</v>
      </c>
      <c r="I251" s="4">
        <v>1056</v>
      </c>
      <c r="J251" s="37">
        <v>829805753405</v>
      </c>
    </row>
    <row r="252" spans="1:17">
      <c r="A252" s="36" t="s">
        <v>871</v>
      </c>
      <c r="B252" s="4" t="s">
        <v>709</v>
      </c>
      <c r="C252" s="4" t="s">
        <v>509</v>
      </c>
      <c r="D252" s="124">
        <v>121.7356297696562</v>
      </c>
      <c r="E252" s="15">
        <f t="shared" si="12"/>
        <v>121.7356297696562</v>
      </c>
      <c r="F252" s="4">
        <v>2.5</v>
      </c>
      <c r="G252" s="4">
        <v>12</v>
      </c>
      <c r="H252" s="4">
        <v>24</v>
      </c>
      <c r="I252" s="4">
        <v>1056</v>
      </c>
      <c r="J252" s="37">
        <v>829805753429</v>
      </c>
    </row>
    <row r="253" spans="1:17">
      <c r="A253" s="36" t="s">
        <v>872</v>
      </c>
      <c r="B253" s="4" t="s">
        <v>710</v>
      </c>
      <c r="C253" s="4" t="s">
        <v>509</v>
      </c>
      <c r="D253" s="124">
        <v>119.34350859996731</v>
      </c>
      <c r="E253" s="15">
        <f t="shared" si="12"/>
        <v>119.34350859996731</v>
      </c>
      <c r="F253" s="4">
        <v>2.2999999999999998</v>
      </c>
      <c r="G253" s="4" t="s">
        <v>380</v>
      </c>
      <c r="H253" s="4">
        <v>24</v>
      </c>
      <c r="I253" s="4">
        <v>1056</v>
      </c>
      <c r="J253" s="37">
        <v>829805753443</v>
      </c>
    </row>
    <row r="254" spans="1:17">
      <c r="A254" s="36" t="s">
        <v>873</v>
      </c>
      <c r="B254" s="4" t="s">
        <v>711</v>
      </c>
      <c r="C254" s="4" t="s">
        <v>509</v>
      </c>
      <c r="D254" s="124">
        <v>108.1997246143434</v>
      </c>
      <c r="E254" s="15">
        <f t="shared" si="12"/>
        <v>108.1997246143434</v>
      </c>
      <c r="F254" s="4">
        <v>2</v>
      </c>
      <c r="G254" s="4">
        <v>12</v>
      </c>
      <c r="H254" s="4">
        <v>24</v>
      </c>
      <c r="I254" s="4">
        <v>1056</v>
      </c>
      <c r="J254" s="37">
        <v>829805753467</v>
      </c>
      <c r="M254" s="138"/>
    </row>
    <row r="255" spans="1:17">
      <c r="A255" s="36" t="s">
        <v>874</v>
      </c>
      <c r="B255" s="4" t="s">
        <v>712</v>
      </c>
      <c r="C255" s="4" t="s">
        <v>509</v>
      </c>
      <c r="D255" s="124">
        <v>114.50092184181659</v>
      </c>
      <c r="E255" s="15">
        <f t="shared" si="12"/>
        <v>114.50092184181659</v>
      </c>
      <c r="F255" s="4">
        <v>1.6</v>
      </c>
      <c r="G255" s="4" t="s">
        <v>380</v>
      </c>
      <c r="H255" s="4">
        <v>24</v>
      </c>
      <c r="I255" s="4">
        <v>1056</v>
      </c>
      <c r="J255" s="37">
        <v>829805753481</v>
      </c>
      <c r="N255" s="138"/>
    </row>
    <row r="256" spans="1:17">
      <c r="A256" s="36" t="s">
        <v>2372</v>
      </c>
      <c r="B256" s="4" t="s">
        <v>2264</v>
      </c>
      <c r="C256" s="4" t="s">
        <v>509</v>
      </c>
      <c r="D256" s="124">
        <v>256.52173913043475</v>
      </c>
      <c r="E256" s="15">
        <f t="shared" si="12"/>
        <v>256.52173913043475</v>
      </c>
      <c r="F256" s="4">
        <v>2.6</v>
      </c>
      <c r="G256" s="4">
        <v>5</v>
      </c>
      <c r="H256" s="4">
        <v>10</v>
      </c>
      <c r="I256" s="4">
        <v>440</v>
      </c>
      <c r="J256" s="37"/>
      <c r="Q256" s="138"/>
    </row>
    <row r="257" spans="1:16">
      <c r="A257" s="36" t="s">
        <v>875</v>
      </c>
      <c r="B257" s="4" t="s">
        <v>713</v>
      </c>
      <c r="C257" s="4" t="s">
        <v>509</v>
      </c>
      <c r="D257" s="124">
        <v>255.11097108450602</v>
      </c>
      <c r="E257" s="15">
        <f t="shared" si="12"/>
        <v>255.11097108450602</v>
      </c>
      <c r="F257" s="4">
        <v>3.2</v>
      </c>
      <c r="G257" s="4">
        <v>5</v>
      </c>
      <c r="H257" s="4">
        <v>10</v>
      </c>
      <c r="I257" s="4">
        <v>440</v>
      </c>
      <c r="J257" s="37">
        <v>829805753504</v>
      </c>
    </row>
    <row r="258" spans="1:16">
      <c r="A258" s="36" t="s">
        <v>876</v>
      </c>
      <c r="B258" s="4" t="s">
        <v>714</v>
      </c>
      <c r="C258" s="4" t="s">
        <v>509</v>
      </c>
      <c r="D258" s="124">
        <v>255.11097108450602</v>
      </c>
      <c r="E258" s="15">
        <f t="shared" si="12"/>
        <v>255.11097108450602</v>
      </c>
      <c r="F258" s="4">
        <v>3.3</v>
      </c>
      <c r="G258" s="4">
        <v>5</v>
      </c>
      <c r="H258" s="4">
        <v>10</v>
      </c>
      <c r="I258" s="4">
        <v>440</v>
      </c>
      <c r="J258" s="37">
        <v>829805753528</v>
      </c>
    </row>
    <row r="259" spans="1:16">
      <c r="A259" s="36" t="s">
        <v>877</v>
      </c>
      <c r="B259" s="4" t="s">
        <v>715</v>
      </c>
      <c r="C259" s="4" t="s">
        <v>509</v>
      </c>
      <c r="D259" s="124">
        <v>225.07818152115567</v>
      </c>
      <c r="E259" s="15">
        <f t="shared" si="12"/>
        <v>225.07818152115567</v>
      </c>
      <c r="F259" s="4">
        <v>3.1</v>
      </c>
      <c r="G259" s="4">
        <v>5</v>
      </c>
      <c r="H259" s="4">
        <v>10</v>
      </c>
      <c r="I259" s="4">
        <v>440</v>
      </c>
      <c r="J259" s="37">
        <v>829805753542</v>
      </c>
      <c r="P259" s="138"/>
    </row>
    <row r="260" spans="1:16">
      <c r="A260" s="36" t="s">
        <v>878</v>
      </c>
      <c r="B260" s="4" t="s">
        <v>716</v>
      </c>
      <c r="C260" s="4" t="s">
        <v>509</v>
      </c>
      <c r="D260" s="124">
        <v>255.11097108450602</v>
      </c>
      <c r="E260" s="15">
        <f t="shared" si="12"/>
        <v>255.11097108450602</v>
      </c>
      <c r="F260" s="4">
        <v>3.8</v>
      </c>
      <c r="G260" s="4">
        <v>5</v>
      </c>
      <c r="H260" s="4">
        <v>10</v>
      </c>
      <c r="I260" s="4">
        <v>440</v>
      </c>
      <c r="J260" s="37">
        <v>829805753566</v>
      </c>
    </row>
    <row r="261" spans="1:16">
      <c r="A261" s="36" t="s">
        <v>879</v>
      </c>
      <c r="B261" s="4" t="s">
        <v>717</v>
      </c>
      <c r="C261" s="4" t="s">
        <v>509</v>
      </c>
      <c r="D261" s="124">
        <v>238.26402016383111</v>
      </c>
      <c r="E261" s="300">
        <f t="shared" si="12"/>
        <v>238.26402016383111</v>
      </c>
      <c r="F261" s="4">
        <v>3</v>
      </c>
      <c r="G261" s="80">
        <v>5</v>
      </c>
      <c r="H261" s="4">
        <v>10</v>
      </c>
      <c r="I261" s="4">
        <v>440</v>
      </c>
      <c r="J261" s="37">
        <v>829805753580</v>
      </c>
    </row>
    <row r="262" spans="1:16">
      <c r="A262" s="194" t="s">
        <v>2373</v>
      </c>
      <c r="B262" s="298" t="s">
        <v>120</v>
      </c>
      <c r="C262" s="4" t="s">
        <v>509</v>
      </c>
      <c r="D262" s="124">
        <v>502.58990874932891</v>
      </c>
      <c r="E262" s="6">
        <f t="shared" si="12"/>
        <v>502.58990874932891</v>
      </c>
      <c r="F262" s="298">
        <v>6</v>
      </c>
      <c r="G262" s="80"/>
      <c r="H262" s="4">
        <v>4</v>
      </c>
      <c r="I262" s="4">
        <v>176</v>
      </c>
      <c r="J262" s="301"/>
    </row>
    <row r="263" spans="1:16">
      <c r="A263" s="79" t="s">
        <v>2374</v>
      </c>
      <c r="B263" s="4" t="s">
        <v>121</v>
      </c>
      <c r="C263" s="298" t="s">
        <v>509</v>
      </c>
      <c r="D263" s="124">
        <v>535.88298443370888</v>
      </c>
      <c r="E263" s="106">
        <f t="shared" si="12"/>
        <v>535.88298443370888</v>
      </c>
      <c r="F263" s="4">
        <v>6.3</v>
      </c>
      <c r="G263" s="4"/>
      <c r="H263" s="298">
        <v>4</v>
      </c>
      <c r="I263" s="298">
        <v>176</v>
      </c>
      <c r="J263" s="37"/>
    </row>
    <row r="264" spans="1:16" ht="15" thickBot="1">
      <c r="A264" s="38" t="s">
        <v>2375</v>
      </c>
      <c r="B264" s="298" t="s">
        <v>1804</v>
      </c>
      <c r="C264" s="39" t="s">
        <v>509</v>
      </c>
      <c r="D264" s="320">
        <v>727.22758990874922</v>
      </c>
      <c r="E264" s="66">
        <f t="shared" si="12"/>
        <v>727.22758990874922</v>
      </c>
      <c r="F264" s="298">
        <v>6.46</v>
      </c>
      <c r="G264" s="298"/>
      <c r="H264" s="39">
        <v>4</v>
      </c>
      <c r="I264" s="39">
        <v>176</v>
      </c>
      <c r="J264" s="301"/>
    </row>
    <row r="265" spans="1:16" ht="15" thickTop="1">
      <c r="A265" s="33" t="s">
        <v>880</v>
      </c>
      <c r="B265" s="20" t="s">
        <v>625</v>
      </c>
      <c r="C265" s="20" t="s">
        <v>540</v>
      </c>
      <c r="D265" s="123">
        <v>79.625545520315526</v>
      </c>
      <c r="E265" s="50">
        <f t="shared" si="12"/>
        <v>79.625545520315526</v>
      </c>
      <c r="F265" s="20">
        <v>0.45</v>
      </c>
      <c r="G265" s="20">
        <v>60</v>
      </c>
      <c r="H265" s="20">
        <v>240</v>
      </c>
      <c r="I265" s="20">
        <v>10560</v>
      </c>
      <c r="J265" s="35">
        <v>829805755751</v>
      </c>
    </row>
    <row r="266" spans="1:16">
      <c r="A266" s="36" t="s">
        <v>881</v>
      </c>
      <c r="B266" s="4" t="s">
        <v>615</v>
      </c>
      <c r="C266" s="4" t="s">
        <v>540</v>
      </c>
      <c r="D266" s="124">
        <v>52.99131835048658</v>
      </c>
      <c r="E266" s="15">
        <f t="shared" si="12"/>
        <v>52.99131835048658</v>
      </c>
      <c r="F266" s="4">
        <v>0.42</v>
      </c>
      <c r="G266" s="4">
        <v>40</v>
      </c>
      <c r="H266" s="4">
        <v>160</v>
      </c>
      <c r="I266" s="4">
        <v>7040</v>
      </c>
      <c r="J266" s="37">
        <v>829805755775</v>
      </c>
    </row>
    <row r="267" spans="1:16">
      <c r="A267" s="36" t="s">
        <v>882</v>
      </c>
      <c r="B267" s="4" t="s">
        <v>616</v>
      </c>
      <c r="C267" s="4" t="s">
        <v>540</v>
      </c>
      <c r="D267" s="124">
        <v>53.501832014749461</v>
      </c>
      <c r="E267" s="15">
        <f t="shared" si="12"/>
        <v>53.501832014749461</v>
      </c>
      <c r="F267" s="4">
        <v>0.44</v>
      </c>
      <c r="G267" s="4">
        <v>50</v>
      </c>
      <c r="H267" s="4">
        <v>100</v>
      </c>
      <c r="I267" s="4">
        <v>4400</v>
      </c>
      <c r="J267" s="37">
        <v>829805755799</v>
      </c>
    </row>
    <row r="268" spans="1:16">
      <c r="A268" s="36" t="s">
        <v>883</v>
      </c>
      <c r="B268" s="4" t="s">
        <v>617</v>
      </c>
      <c r="C268" s="4" t="s">
        <v>540</v>
      </c>
      <c r="D268" s="124">
        <v>63.55165814838152</v>
      </c>
      <c r="E268" s="15">
        <f t="shared" si="12"/>
        <v>63.55165814838152</v>
      </c>
      <c r="F268" s="4">
        <v>0.6</v>
      </c>
      <c r="G268" s="4">
        <v>35</v>
      </c>
      <c r="H268" s="4">
        <v>70</v>
      </c>
      <c r="I268" s="4">
        <v>3080</v>
      </c>
      <c r="J268" s="37">
        <v>829805755812</v>
      </c>
    </row>
    <row r="269" spans="1:16">
      <c r="A269" s="36" t="s">
        <v>884</v>
      </c>
      <c r="B269" s="4" t="s">
        <v>618</v>
      </c>
      <c r="C269" s="4" t="s">
        <v>540</v>
      </c>
      <c r="D269" s="124">
        <v>79.027515227893289</v>
      </c>
      <c r="E269" s="15">
        <f t="shared" si="12"/>
        <v>79.027515227893289</v>
      </c>
      <c r="F269" s="4">
        <v>0.91</v>
      </c>
      <c r="G269" s="4">
        <v>20</v>
      </c>
      <c r="H269" s="4">
        <v>40</v>
      </c>
      <c r="I269" s="4">
        <v>1760</v>
      </c>
      <c r="J269" s="37">
        <v>829805755836</v>
      </c>
    </row>
    <row r="270" spans="1:16">
      <c r="A270" s="36" t="s">
        <v>885</v>
      </c>
      <c r="B270" s="4" t="s">
        <v>619</v>
      </c>
      <c r="C270" s="4" t="s">
        <v>540</v>
      </c>
      <c r="D270" s="124">
        <v>107.35373054213632</v>
      </c>
      <c r="E270" s="15">
        <f t="shared" si="12"/>
        <v>107.35373054213632</v>
      </c>
      <c r="F270" s="4">
        <v>1.45</v>
      </c>
      <c r="G270" s="4">
        <v>15</v>
      </c>
      <c r="H270" s="4">
        <v>30</v>
      </c>
      <c r="I270" s="4">
        <v>1320</v>
      </c>
      <c r="J270" s="37">
        <v>829805755850</v>
      </c>
    </row>
    <row r="271" spans="1:16">
      <c r="A271" s="36" t="s">
        <v>886</v>
      </c>
      <c r="B271" s="4" t="s">
        <v>620</v>
      </c>
      <c r="C271" s="4" t="s">
        <v>540</v>
      </c>
      <c r="D271" s="124">
        <v>137.54696725711216</v>
      </c>
      <c r="E271" s="15">
        <f t="shared" si="12"/>
        <v>137.54696725711216</v>
      </c>
      <c r="F271" s="4">
        <v>1.69</v>
      </c>
      <c r="G271" s="4">
        <v>10</v>
      </c>
      <c r="H271" s="4">
        <v>20</v>
      </c>
      <c r="I271" s="4">
        <v>880</v>
      </c>
      <c r="J271" s="37">
        <v>829805755874</v>
      </c>
    </row>
    <row r="272" spans="1:16">
      <c r="A272" s="36" t="s">
        <v>887</v>
      </c>
      <c r="B272" s="4" t="s">
        <v>621</v>
      </c>
      <c r="C272" s="4" t="s">
        <v>540</v>
      </c>
      <c r="D272" s="124">
        <v>183.65364419239654</v>
      </c>
      <c r="E272" s="15">
        <f t="shared" si="12"/>
        <v>183.65364419239654</v>
      </c>
      <c r="F272" s="4">
        <v>2.46</v>
      </c>
      <c r="G272" s="4">
        <v>6</v>
      </c>
      <c r="H272" s="4">
        <v>12</v>
      </c>
      <c r="I272" s="4">
        <v>528</v>
      </c>
      <c r="J272" s="37">
        <v>829805755898</v>
      </c>
    </row>
    <row r="273" spans="1:10">
      <c r="A273" s="36" t="s">
        <v>888</v>
      </c>
      <c r="B273" s="4" t="s">
        <v>622</v>
      </c>
      <c r="C273" s="4" t="s">
        <v>540</v>
      </c>
      <c r="D273" s="124">
        <v>510.99500571775297</v>
      </c>
      <c r="E273" s="15">
        <f t="shared" si="12"/>
        <v>510.99500571775297</v>
      </c>
      <c r="F273" s="4">
        <v>4.5</v>
      </c>
      <c r="G273" s="4">
        <v>4</v>
      </c>
      <c r="H273" s="4">
        <v>8</v>
      </c>
      <c r="I273" s="4">
        <v>352</v>
      </c>
      <c r="J273" s="37">
        <v>829805755911</v>
      </c>
    </row>
    <row r="274" spans="1:10">
      <c r="A274" s="36" t="s">
        <v>889</v>
      </c>
      <c r="B274" s="4" t="s">
        <v>623</v>
      </c>
      <c r="C274" s="4" t="s">
        <v>540</v>
      </c>
      <c r="D274" s="124">
        <v>725.95043058181034</v>
      </c>
      <c r="E274" s="15">
        <f t="shared" si="12"/>
        <v>725.95043058181034</v>
      </c>
      <c r="F274" s="4">
        <v>4.95</v>
      </c>
      <c r="G274" s="4">
        <v>4</v>
      </c>
      <c r="H274" s="4">
        <v>8</v>
      </c>
      <c r="I274" s="4">
        <v>352</v>
      </c>
      <c r="J274" s="37">
        <v>829805755935</v>
      </c>
    </row>
    <row r="275" spans="1:10" ht="15" thickBot="1">
      <c r="A275" s="38" t="s">
        <v>890</v>
      </c>
      <c r="B275" s="39" t="s">
        <v>624</v>
      </c>
      <c r="C275" s="39" t="s">
        <v>540</v>
      </c>
      <c r="D275" s="125">
        <v>1576.9621228033327</v>
      </c>
      <c r="E275" s="51">
        <f t="shared" si="12"/>
        <v>1576.9621228033327</v>
      </c>
      <c r="F275" s="39">
        <v>8.75</v>
      </c>
      <c r="G275" s="39">
        <v>2</v>
      </c>
      <c r="H275" s="39">
        <v>4</v>
      </c>
      <c r="I275" s="39">
        <v>176</v>
      </c>
      <c r="J275" s="42">
        <v>829805755959</v>
      </c>
    </row>
    <row r="276" spans="1:10" ht="15" thickTop="1">
      <c r="A276" s="33" t="s">
        <v>891</v>
      </c>
      <c r="B276" s="20" t="s">
        <v>625</v>
      </c>
      <c r="C276" s="20" t="s">
        <v>552</v>
      </c>
      <c r="D276" s="123">
        <v>79.625545520315526</v>
      </c>
      <c r="E276" s="50">
        <f t="shared" si="12"/>
        <v>79.625545520315526</v>
      </c>
      <c r="F276" s="20">
        <v>0.2</v>
      </c>
      <c r="G276" s="20">
        <v>100</v>
      </c>
      <c r="H276" s="20">
        <v>200</v>
      </c>
      <c r="I276" s="20">
        <v>8800</v>
      </c>
      <c r="J276" s="35">
        <v>829805762986</v>
      </c>
    </row>
    <row r="277" spans="1:10">
      <c r="A277" s="36" t="s">
        <v>892</v>
      </c>
      <c r="B277" s="4" t="s">
        <v>615</v>
      </c>
      <c r="C277" s="4" t="s">
        <v>552</v>
      </c>
      <c r="D277" s="124">
        <v>49.009311769236149</v>
      </c>
      <c r="E277" s="15">
        <f t="shared" si="12"/>
        <v>49.009311769236149</v>
      </c>
      <c r="F277" s="4">
        <v>0.21249999999999999</v>
      </c>
      <c r="G277" s="4">
        <v>75</v>
      </c>
      <c r="H277" s="4">
        <v>150</v>
      </c>
      <c r="I277" s="4" t="s">
        <v>1393</v>
      </c>
      <c r="J277" s="37" t="s">
        <v>1393</v>
      </c>
    </row>
    <row r="278" spans="1:10">
      <c r="A278" s="36" t="s">
        <v>893</v>
      </c>
      <c r="B278" s="4" t="s">
        <v>616</v>
      </c>
      <c r="C278" s="4" t="s">
        <v>552</v>
      </c>
      <c r="D278" s="124">
        <v>53.501832014749461</v>
      </c>
      <c r="E278" s="15">
        <f t="shared" si="12"/>
        <v>53.501832014749461</v>
      </c>
      <c r="F278" s="4">
        <v>0.24266666666666667</v>
      </c>
      <c r="G278" s="4">
        <v>50</v>
      </c>
      <c r="H278" s="4">
        <v>100</v>
      </c>
      <c r="I278" s="4">
        <v>4400</v>
      </c>
      <c r="J278" s="37">
        <v>829805755973</v>
      </c>
    </row>
    <row r="279" spans="1:10">
      <c r="A279" s="36" t="s">
        <v>894</v>
      </c>
      <c r="B279" s="4" t="s">
        <v>617</v>
      </c>
      <c r="C279" s="4" t="s">
        <v>552</v>
      </c>
      <c r="D279" s="124">
        <v>63.55165814838152</v>
      </c>
      <c r="E279" s="15">
        <f t="shared" si="12"/>
        <v>63.55165814838152</v>
      </c>
      <c r="F279" s="4">
        <v>0.3</v>
      </c>
      <c r="G279" s="4">
        <v>35</v>
      </c>
      <c r="H279" s="4">
        <v>70</v>
      </c>
      <c r="I279" s="4">
        <v>3080</v>
      </c>
      <c r="J279" s="37">
        <v>829805755997</v>
      </c>
    </row>
    <row r="280" spans="1:10">
      <c r="A280" s="36" t="s">
        <v>895</v>
      </c>
      <c r="B280" s="4" t="s">
        <v>618</v>
      </c>
      <c r="C280" s="4" t="s">
        <v>552</v>
      </c>
      <c r="D280" s="124">
        <v>79.027515227893289</v>
      </c>
      <c r="E280" s="15">
        <f t="shared" si="12"/>
        <v>79.027515227893289</v>
      </c>
      <c r="F280" s="4">
        <v>0.3775</v>
      </c>
      <c r="G280" s="4">
        <v>20</v>
      </c>
      <c r="H280" s="4">
        <v>40</v>
      </c>
      <c r="I280" s="4">
        <v>1760</v>
      </c>
      <c r="J280" s="37">
        <v>829805756017</v>
      </c>
    </row>
    <row r="281" spans="1:10">
      <c r="A281" s="36" t="s">
        <v>896</v>
      </c>
      <c r="B281" s="4" t="s">
        <v>619</v>
      </c>
      <c r="C281" s="4" t="s">
        <v>552</v>
      </c>
      <c r="D281" s="124">
        <v>107.35373054213632</v>
      </c>
      <c r="E281" s="15">
        <f t="shared" si="12"/>
        <v>107.35373054213632</v>
      </c>
      <c r="F281" s="4">
        <v>0.60399999999999998</v>
      </c>
      <c r="G281" s="4">
        <v>15</v>
      </c>
      <c r="H281" s="4">
        <v>30</v>
      </c>
      <c r="I281" s="4">
        <v>1320</v>
      </c>
      <c r="J281" s="37">
        <v>829805756031</v>
      </c>
    </row>
    <row r="282" spans="1:10">
      <c r="A282" s="36" t="s">
        <v>897</v>
      </c>
      <c r="B282" s="4" t="s">
        <v>620</v>
      </c>
      <c r="C282" s="4" t="s">
        <v>552</v>
      </c>
      <c r="D282" s="124">
        <v>137.54696725711216</v>
      </c>
      <c r="E282" s="15">
        <f t="shared" si="12"/>
        <v>137.54696725711216</v>
      </c>
      <c r="F282" s="4">
        <v>0.8342857142857143</v>
      </c>
      <c r="G282" s="4">
        <v>10</v>
      </c>
      <c r="H282" s="4">
        <v>20</v>
      </c>
      <c r="I282" s="4">
        <v>880</v>
      </c>
      <c r="J282" s="37">
        <v>829805756055</v>
      </c>
    </row>
    <row r="283" spans="1:10">
      <c r="A283" s="36" t="s">
        <v>898</v>
      </c>
      <c r="B283" s="4" t="s">
        <v>621</v>
      </c>
      <c r="C283" s="4" t="s">
        <v>552</v>
      </c>
      <c r="D283" s="124">
        <v>183.65364419239654</v>
      </c>
      <c r="E283" s="15">
        <f t="shared" si="12"/>
        <v>183.65364419239654</v>
      </c>
      <c r="F283" s="4">
        <v>1.2</v>
      </c>
      <c r="G283" s="4">
        <v>6</v>
      </c>
      <c r="H283" s="4">
        <v>12</v>
      </c>
      <c r="I283" s="4">
        <v>528</v>
      </c>
      <c r="J283" s="37">
        <v>829805756079</v>
      </c>
    </row>
    <row r="284" spans="1:10">
      <c r="A284" s="36" t="s">
        <v>899</v>
      </c>
      <c r="B284" s="4" t="s">
        <v>622</v>
      </c>
      <c r="C284" s="4" t="s">
        <v>552</v>
      </c>
      <c r="D284" s="124">
        <v>510.99500571775297</v>
      </c>
      <c r="E284" s="15">
        <f t="shared" si="12"/>
        <v>510.99500571775297</v>
      </c>
      <c r="F284" s="4">
        <v>4.51</v>
      </c>
      <c r="G284" s="4">
        <v>4</v>
      </c>
      <c r="H284" s="4">
        <v>8</v>
      </c>
      <c r="I284" s="4">
        <v>528</v>
      </c>
      <c r="J284" s="37">
        <v>829805756086</v>
      </c>
    </row>
    <row r="285" spans="1:10">
      <c r="A285" s="36" t="s">
        <v>900</v>
      </c>
      <c r="B285" s="4" t="s">
        <v>623</v>
      </c>
      <c r="C285" s="4" t="s">
        <v>552</v>
      </c>
      <c r="D285" s="124">
        <v>725.95043058181034</v>
      </c>
      <c r="E285" s="15">
        <f t="shared" si="12"/>
        <v>725.95043058181034</v>
      </c>
      <c r="F285" s="4">
        <v>5.4</v>
      </c>
      <c r="G285" s="4">
        <v>4</v>
      </c>
      <c r="H285" s="4">
        <v>8</v>
      </c>
      <c r="I285" s="4">
        <v>528</v>
      </c>
      <c r="J285" s="37">
        <v>829805756093</v>
      </c>
    </row>
    <row r="286" spans="1:10" ht="15" thickBot="1">
      <c r="A286" s="38" t="s">
        <v>901</v>
      </c>
      <c r="B286" s="39" t="s">
        <v>624</v>
      </c>
      <c r="C286" s="39" t="s">
        <v>552</v>
      </c>
      <c r="D286" s="125">
        <v>1576.9621228033327</v>
      </c>
      <c r="E286" s="51">
        <f t="shared" si="12"/>
        <v>1576.9621228033327</v>
      </c>
      <c r="F286" s="39">
        <v>9.67</v>
      </c>
      <c r="G286" s="39">
        <v>2</v>
      </c>
      <c r="H286" s="39">
        <v>4</v>
      </c>
      <c r="I286" s="39">
        <v>176</v>
      </c>
      <c r="J286" s="42">
        <v>829805756109</v>
      </c>
    </row>
    <row r="287" spans="1:10" ht="15" thickTop="1">
      <c r="A287" s="33" t="s">
        <v>902</v>
      </c>
      <c r="B287" s="20" t="s">
        <v>686</v>
      </c>
      <c r="C287" s="20" t="s">
        <v>564</v>
      </c>
      <c r="D287" s="123">
        <v>16.584401036196876</v>
      </c>
      <c r="E287" s="50">
        <f t="shared" ref="E287:E344" si="15">SUM(D287*GMITF)</f>
        <v>16.584401036196876</v>
      </c>
      <c r="F287" s="20">
        <v>0.17</v>
      </c>
      <c r="G287" s="20">
        <v>150</v>
      </c>
      <c r="H287" s="20">
        <v>300</v>
      </c>
      <c r="I287" s="20">
        <v>13200</v>
      </c>
      <c r="J287" s="35">
        <v>829805753801</v>
      </c>
    </row>
    <row r="288" spans="1:10">
      <c r="A288" s="36" t="s">
        <v>903</v>
      </c>
      <c r="B288" s="4" t="s">
        <v>687</v>
      </c>
      <c r="C288" s="4" t="s">
        <v>564</v>
      </c>
      <c r="D288" s="124">
        <v>19.312002613829957</v>
      </c>
      <c r="E288" s="15">
        <f t="shared" si="15"/>
        <v>19.312002613829957</v>
      </c>
      <c r="F288" s="4">
        <v>0.27</v>
      </c>
      <c r="G288" s="4">
        <v>90</v>
      </c>
      <c r="H288" s="4">
        <v>180</v>
      </c>
      <c r="I288" s="4">
        <v>7920</v>
      </c>
      <c r="J288" s="37">
        <v>829805753825</v>
      </c>
    </row>
    <row r="289" spans="1:10">
      <c r="A289" s="36" t="s">
        <v>904</v>
      </c>
      <c r="B289" s="4" t="s">
        <v>688</v>
      </c>
      <c r="C289" s="4" t="s">
        <v>564</v>
      </c>
      <c r="D289" s="124">
        <v>32.147774743867998</v>
      </c>
      <c r="E289" s="15">
        <f t="shared" si="15"/>
        <v>32.147774743867998</v>
      </c>
      <c r="F289" s="4">
        <v>0.39</v>
      </c>
      <c r="G289" s="4">
        <v>60</v>
      </c>
      <c r="H289" s="4">
        <v>120</v>
      </c>
      <c r="I289" s="4">
        <v>5280</v>
      </c>
      <c r="J289" s="37">
        <v>829805753849</v>
      </c>
    </row>
    <row r="290" spans="1:10">
      <c r="A290" s="36" t="s">
        <v>905</v>
      </c>
      <c r="B290" s="4" t="s">
        <v>689</v>
      </c>
      <c r="C290" s="4" t="s">
        <v>564</v>
      </c>
      <c r="D290" s="124">
        <v>29.857756307031661</v>
      </c>
      <c r="E290" s="15">
        <f t="shared" si="15"/>
        <v>29.857756307031661</v>
      </c>
      <c r="F290" s="4">
        <v>0.43</v>
      </c>
      <c r="G290" s="4">
        <v>50</v>
      </c>
      <c r="H290" s="4">
        <v>100</v>
      </c>
      <c r="I290" s="4">
        <v>4400</v>
      </c>
      <c r="J290" s="37">
        <v>829805753863</v>
      </c>
    </row>
    <row r="291" spans="1:10">
      <c r="A291" s="36" t="s">
        <v>906</v>
      </c>
      <c r="B291" s="4" t="s">
        <v>690</v>
      </c>
      <c r="C291" s="4" t="s">
        <v>564</v>
      </c>
      <c r="D291" s="124">
        <v>50.613783285490904</v>
      </c>
      <c r="E291" s="15">
        <f t="shared" si="15"/>
        <v>50.613783285490904</v>
      </c>
      <c r="F291" s="4">
        <v>0.61</v>
      </c>
      <c r="G291" s="4">
        <v>25</v>
      </c>
      <c r="H291" s="4">
        <v>75</v>
      </c>
      <c r="I291" s="4">
        <v>3300</v>
      </c>
      <c r="J291" s="37">
        <v>829805753887</v>
      </c>
    </row>
    <row r="292" spans="1:10">
      <c r="A292" s="36" t="s">
        <v>907</v>
      </c>
      <c r="B292" s="4" t="s">
        <v>691</v>
      </c>
      <c r="C292" s="4" t="s">
        <v>564</v>
      </c>
      <c r="D292" s="124">
        <v>40.914023664496249</v>
      </c>
      <c r="E292" s="15">
        <f t="shared" si="15"/>
        <v>40.914023664496249</v>
      </c>
      <c r="F292" s="4">
        <v>0.64</v>
      </c>
      <c r="G292" s="4">
        <v>25</v>
      </c>
      <c r="H292" s="4">
        <v>75</v>
      </c>
      <c r="I292" s="4">
        <v>3300</v>
      </c>
      <c r="J292" s="37">
        <v>829805753900</v>
      </c>
    </row>
    <row r="293" spans="1:10">
      <c r="A293" s="36" t="s">
        <v>908</v>
      </c>
      <c r="B293" s="4" t="s">
        <v>703</v>
      </c>
      <c r="C293" s="4" t="s">
        <v>564</v>
      </c>
      <c r="D293" s="124">
        <v>40.914023664496249</v>
      </c>
      <c r="E293" s="15">
        <f t="shared" si="15"/>
        <v>40.914023664496249</v>
      </c>
      <c r="F293" s="4">
        <v>0.68</v>
      </c>
      <c r="G293" s="4">
        <v>30</v>
      </c>
      <c r="H293" s="4">
        <v>60</v>
      </c>
      <c r="I293" s="4">
        <v>2640</v>
      </c>
      <c r="J293" s="37">
        <v>829805753924</v>
      </c>
    </row>
    <row r="294" spans="1:10">
      <c r="A294" s="36" t="s">
        <v>909</v>
      </c>
      <c r="B294" s="4" t="s">
        <v>693</v>
      </c>
      <c r="C294" s="4" t="s">
        <v>564</v>
      </c>
      <c r="D294" s="124">
        <v>59.54047935774463</v>
      </c>
      <c r="E294" s="15">
        <f t="shared" si="15"/>
        <v>59.54047935774463</v>
      </c>
      <c r="F294" s="4">
        <v>0.78</v>
      </c>
      <c r="G294" s="4">
        <v>30</v>
      </c>
      <c r="H294" s="4">
        <v>60</v>
      </c>
      <c r="I294" s="4">
        <v>2640</v>
      </c>
      <c r="J294" s="37">
        <v>829805753948</v>
      </c>
    </row>
    <row r="295" spans="1:10">
      <c r="A295" s="36" t="s">
        <v>910</v>
      </c>
      <c r="B295" s="4" t="s">
        <v>694</v>
      </c>
      <c r="C295" s="4" t="s">
        <v>564</v>
      </c>
      <c r="D295" s="124">
        <v>52.743354570701761</v>
      </c>
      <c r="E295" s="15">
        <f t="shared" si="15"/>
        <v>52.743354570701761</v>
      </c>
      <c r="F295" s="4">
        <v>0.88</v>
      </c>
      <c r="G295" s="4">
        <v>30</v>
      </c>
      <c r="H295" s="4">
        <v>60</v>
      </c>
      <c r="I295" s="4">
        <v>2640</v>
      </c>
      <c r="J295" s="37">
        <v>829805753962</v>
      </c>
    </row>
    <row r="296" spans="1:10">
      <c r="A296" s="36" t="s">
        <v>911</v>
      </c>
      <c r="B296" s="4" t="s">
        <v>704</v>
      </c>
      <c r="C296" s="4" t="s">
        <v>564</v>
      </c>
      <c r="D296" s="124">
        <v>52.743354570701761</v>
      </c>
      <c r="E296" s="15">
        <f t="shared" si="15"/>
        <v>52.743354570701761</v>
      </c>
      <c r="F296" s="4">
        <v>0.88</v>
      </c>
      <c r="G296" s="4">
        <v>25</v>
      </c>
      <c r="H296" s="4">
        <v>50</v>
      </c>
      <c r="I296" s="4">
        <v>2200</v>
      </c>
      <c r="J296" s="37">
        <v>829805753986</v>
      </c>
    </row>
    <row r="297" spans="1:10">
      <c r="A297" s="36" t="s">
        <v>912</v>
      </c>
      <c r="B297" s="4" t="s">
        <v>696</v>
      </c>
      <c r="C297" s="4" t="s">
        <v>564</v>
      </c>
      <c r="D297" s="124">
        <v>52.743354570701761</v>
      </c>
      <c r="E297" s="15">
        <f t="shared" si="15"/>
        <v>52.743354570701761</v>
      </c>
      <c r="F297" s="4">
        <v>0.9</v>
      </c>
      <c r="G297" s="4">
        <v>24</v>
      </c>
      <c r="H297" s="4">
        <v>48</v>
      </c>
      <c r="I297" s="4">
        <v>2112</v>
      </c>
      <c r="J297" s="37">
        <v>829805754006</v>
      </c>
    </row>
    <row r="298" spans="1:10">
      <c r="A298" s="36" t="s">
        <v>913</v>
      </c>
      <c r="B298" s="4" t="s">
        <v>697</v>
      </c>
      <c r="C298" s="4" t="s">
        <v>564</v>
      </c>
      <c r="D298" s="124">
        <v>85.999673271254849</v>
      </c>
      <c r="E298" s="15">
        <f t="shared" si="15"/>
        <v>85.999673271254849</v>
      </c>
      <c r="F298" s="4">
        <v>1.1499999999999999</v>
      </c>
      <c r="G298" s="4">
        <v>18</v>
      </c>
      <c r="H298" s="4">
        <v>36</v>
      </c>
      <c r="I298" s="4">
        <v>1584</v>
      </c>
      <c r="J298" s="37">
        <v>829805754020</v>
      </c>
    </row>
    <row r="299" spans="1:10">
      <c r="A299" s="36" t="s">
        <v>914</v>
      </c>
      <c r="B299" s="4" t="s">
        <v>698</v>
      </c>
      <c r="C299" s="4" t="s">
        <v>564</v>
      </c>
      <c r="D299" s="124">
        <v>85.999673271254849</v>
      </c>
      <c r="E299" s="15">
        <f t="shared" si="15"/>
        <v>85.999673271254849</v>
      </c>
      <c r="F299" s="4">
        <v>1.34</v>
      </c>
      <c r="G299" s="4">
        <v>18</v>
      </c>
      <c r="H299" s="4">
        <v>36</v>
      </c>
      <c r="I299" s="4">
        <v>1584</v>
      </c>
      <c r="J299" s="37">
        <v>829805754044</v>
      </c>
    </row>
    <row r="300" spans="1:10">
      <c r="A300" s="36" t="s">
        <v>915</v>
      </c>
      <c r="B300" s="4" t="s">
        <v>699</v>
      </c>
      <c r="C300" s="4" t="s">
        <v>564</v>
      </c>
      <c r="D300" s="124">
        <v>71.880323928213016</v>
      </c>
      <c r="E300" s="15">
        <f t="shared" si="15"/>
        <v>71.880323928213016</v>
      </c>
      <c r="F300" s="4">
        <v>1.4</v>
      </c>
      <c r="G300" s="4">
        <v>18</v>
      </c>
      <c r="H300" s="4">
        <v>36</v>
      </c>
      <c r="I300" s="4">
        <v>1584</v>
      </c>
      <c r="J300" s="37">
        <v>829805754068</v>
      </c>
    </row>
    <row r="301" spans="1:10">
      <c r="A301" s="36" t="s">
        <v>916</v>
      </c>
      <c r="B301" s="4" t="s">
        <v>700</v>
      </c>
      <c r="C301" s="4" t="s">
        <v>564</v>
      </c>
      <c r="D301" s="124">
        <v>75.964433242316034</v>
      </c>
      <c r="E301" s="15">
        <f t="shared" si="15"/>
        <v>75.964433242316034</v>
      </c>
      <c r="F301" s="4">
        <v>1.53</v>
      </c>
      <c r="G301" s="4">
        <v>9</v>
      </c>
      <c r="H301" s="4">
        <v>27</v>
      </c>
      <c r="I301" s="4">
        <v>1188</v>
      </c>
      <c r="J301" s="37">
        <v>829805754082</v>
      </c>
    </row>
    <row r="302" spans="1:10">
      <c r="A302" s="36" t="s">
        <v>917</v>
      </c>
      <c r="B302" s="4" t="s">
        <v>701</v>
      </c>
      <c r="C302" s="4" t="s">
        <v>564</v>
      </c>
      <c r="D302" s="124">
        <v>71.880323928213016</v>
      </c>
      <c r="E302" s="15">
        <f t="shared" si="15"/>
        <v>71.880323928213016</v>
      </c>
      <c r="F302" s="4">
        <v>1.55</v>
      </c>
      <c r="G302" s="4">
        <v>9</v>
      </c>
      <c r="H302" s="4">
        <v>27</v>
      </c>
      <c r="I302" s="4">
        <v>1188</v>
      </c>
      <c r="J302" s="37">
        <v>829805754105</v>
      </c>
    </row>
    <row r="303" spans="1:10">
      <c r="A303" s="36" t="s">
        <v>918</v>
      </c>
      <c r="B303" s="4" t="s">
        <v>705</v>
      </c>
      <c r="C303" s="4" t="s">
        <v>564</v>
      </c>
      <c r="D303" s="124">
        <v>221.94216901211226</v>
      </c>
      <c r="E303" s="15">
        <f t="shared" si="15"/>
        <v>221.94216901211226</v>
      </c>
      <c r="F303" s="4">
        <v>2.09</v>
      </c>
      <c r="G303" s="4">
        <v>10</v>
      </c>
      <c r="H303" s="4">
        <v>20</v>
      </c>
      <c r="I303" s="4">
        <v>880</v>
      </c>
      <c r="J303" s="37">
        <v>829805754129</v>
      </c>
    </row>
    <row r="304" spans="1:10">
      <c r="A304" s="36" t="s">
        <v>919</v>
      </c>
      <c r="B304" s="4" t="s">
        <v>706</v>
      </c>
      <c r="C304" s="4" t="s">
        <v>564</v>
      </c>
      <c r="D304" s="124">
        <v>226.53679199047815</v>
      </c>
      <c r="E304" s="15">
        <f t="shared" si="15"/>
        <v>226.53679199047815</v>
      </c>
      <c r="F304" s="4">
        <v>2.09</v>
      </c>
      <c r="G304" s="4">
        <v>8</v>
      </c>
      <c r="H304" s="4">
        <v>16</v>
      </c>
      <c r="I304" s="4">
        <v>704</v>
      </c>
      <c r="J304" s="37">
        <v>829805754143</v>
      </c>
    </row>
    <row r="305" spans="1:10">
      <c r="A305" s="36" t="s">
        <v>920</v>
      </c>
      <c r="B305" s="4" t="s">
        <v>707</v>
      </c>
      <c r="C305" s="4" t="s">
        <v>564</v>
      </c>
      <c r="D305" s="124">
        <v>222.27764942005643</v>
      </c>
      <c r="E305" s="15">
        <f t="shared" si="15"/>
        <v>222.27764942005643</v>
      </c>
      <c r="F305" s="4">
        <v>2.5099999999999998</v>
      </c>
      <c r="G305" s="4">
        <v>7</v>
      </c>
      <c r="H305" s="4">
        <v>14</v>
      </c>
      <c r="I305" s="4">
        <v>616</v>
      </c>
      <c r="J305" s="37">
        <v>829805754167</v>
      </c>
    </row>
    <row r="306" spans="1:10">
      <c r="A306" s="36" t="s">
        <v>921</v>
      </c>
      <c r="B306" s="4" t="s">
        <v>709</v>
      </c>
      <c r="C306" s="4" t="s">
        <v>564</v>
      </c>
      <c r="D306" s="124">
        <v>300.88216761184623</v>
      </c>
      <c r="E306" s="15">
        <f t="shared" si="15"/>
        <v>300.88216761184623</v>
      </c>
      <c r="F306" s="4">
        <v>2.99</v>
      </c>
      <c r="G306" s="4">
        <v>6</v>
      </c>
      <c r="H306" s="4">
        <v>12</v>
      </c>
      <c r="I306" s="4">
        <v>528</v>
      </c>
      <c r="J306" s="37">
        <v>829805754181</v>
      </c>
    </row>
    <row r="307" spans="1:10">
      <c r="A307" s="36" t="s">
        <v>922</v>
      </c>
      <c r="B307" s="4" t="s">
        <v>710</v>
      </c>
      <c r="C307" s="4" t="s">
        <v>564</v>
      </c>
      <c r="D307" s="124">
        <v>295.17900067679523</v>
      </c>
      <c r="E307" s="15">
        <f t="shared" si="15"/>
        <v>295.17900067679523</v>
      </c>
      <c r="F307" s="4">
        <v>3.3</v>
      </c>
      <c r="G307" s="4">
        <v>6</v>
      </c>
      <c r="H307" s="4">
        <v>12</v>
      </c>
      <c r="I307" s="4">
        <v>528</v>
      </c>
      <c r="J307" s="37">
        <v>829805754204</v>
      </c>
    </row>
    <row r="308" spans="1:10">
      <c r="A308" s="36" t="s">
        <v>923</v>
      </c>
      <c r="B308" s="4" t="s">
        <v>711</v>
      </c>
      <c r="C308" s="4" t="s">
        <v>564</v>
      </c>
      <c r="D308" s="124">
        <v>279.01759667670188</v>
      </c>
      <c r="E308" s="15">
        <f t="shared" si="15"/>
        <v>279.01759667670188</v>
      </c>
      <c r="F308" s="4">
        <v>3.25</v>
      </c>
      <c r="G308" s="4">
        <v>6</v>
      </c>
      <c r="H308" s="4">
        <v>12</v>
      </c>
      <c r="I308" s="4">
        <v>528</v>
      </c>
      <c r="J308" s="37">
        <v>829805754228</v>
      </c>
    </row>
    <row r="309" spans="1:10">
      <c r="A309" s="36" t="s">
        <v>924</v>
      </c>
      <c r="B309" s="4" t="s">
        <v>712</v>
      </c>
      <c r="C309" s="4" t="s">
        <v>564</v>
      </c>
      <c r="D309" s="124">
        <v>295.17900067679523</v>
      </c>
      <c r="E309" s="15">
        <f t="shared" si="15"/>
        <v>295.17900067679523</v>
      </c>
      <c r="F309" s="4">
        <v>3.28</v>
      </c>
      <c r="G309" s="4">
        <v>6</v>
      </c>
      <c r="H309" s="4">
        <v>12</v>
      </c>
      <c r="I309" s="4">
        <v>528</v>
      </c>
      <c r="J309" s="37">
        <v>829805754242</v>
      </c>
    </row>
    <row r="310" spans="1:10">
      <c r="A310" s="36" t="s">
        <v>925</v>
      </c>
      <c r="B310" s="4" t="s">
        <v>714</v>
      </c>
      <c r="C310" s="4" t="s">
        <v>564</v>
      </c>
      <c r="D310" s="124">
        <v>702.39387150225195</v>
      </c>
      <c r="E310" s="15">
        <f t="shared" si="15"/>
        <v>702.39387150225195</v>
      </c>
      <c r="F310" s="4">
        <v>3.5</v>
      </c>
      <c r="G310" s="4">
        <v>3</v>
      </c>
      <c r="H310" s="4">
        <v>6</v>
      </c>
      <c r="I310" s="4">
        <v>264</v>
      </c>
      <c r="J310" s="37">
        <v>829805754266</v>
      </c>
    </row>
    <row r="311" spans="1:10">
      <c r="A311" s="36" t="s">
        <v>926</v>
      </c>
      <c r="B311" s="4" t="s">
        <v>715</v>
      </c>
      <c r="C311" s="4" t="s">
        <v>564</v>
      </c>
      <c r="D311" s="124">
        <v>638.92972998202993</v>
      </c>
      <c r="E311" s="15">
        <f t="shared" si="15"/>
        <v>638.92972998202993</v>
      </c>
      <c r="F311" s="4">
        <v>3.5</v>
      </c>
      <c r="G311" s="4">
        <v>3</v>
      </c>
      <c r="H311" s="4">
        <v>6</v>
      </c>
      <c r="I311" s="4">
        <v>264</v>
      </c>
      <c r="J311" s="37">
        <v>829805754280</v>
      </c>
    </row>
    <row r="312" spans="1:10">
      <c r="A312" s="36" t="s">
        <v>927</v>
      </c>
      <c r="B312" s="4" t="s">
        <v>716</v>
      </c>
      <c r="C312" s="4" t="s">
        <v>564</v>
      </c>
      <c r="D312" s="124">
        <v>638.92972998202993</v>
      </c>
      <c r="E312" s="15">
        <f t="shared" si="15"/>
        <v>638.92972998202993</v>
      </c>
      <c r="F312" s="4">
        <v>3.9</v>
      </c>
      <c r="G312" s="4">
        <v>3</v>
      </c>
      <c r="H312" s="4">
        <v>6</v>
      </c>
      <c r="I312" s="4">
        <v>264</v>
      </c>
      <c r="J312" s="37">
        <v>829805754303</v>
      </c>
    </row>
    <row r="313" spans="1:10" ht="15" thickBot="1">
      <c r="A313" s="38" t="s">
        <v>928</v>
      </c>
      <c r="B313" s="39" t="s">
        <v>717</v>
      </c>
      <c r="C313" s="39" t="s">
        <v>564</v>
      </c>
      <c r="D313" s="125">
        <v>638.92972998202993</v>
      </c>
      <c r="E313" s="51">
        <f t="shared" si="15"/>
        <v>638.92972998202993</v>
      </c>
      <c r="F313" s="39">
        <v>4.01</v>
      </c>
      <c r="G313" s="39">
        <v>3</v>
      </c>
      <c r="H313" s="39">
        <v>6</v>
      </c>
      <c r="I313" s="39">
        <v>264</v>
      </c>
      <c r="J313" s="42">
        <v>829805754327</v>
      </c>
    </row>
    <row r="314" spans="1:10" ht="15" thickTop="1">
      <c r="A314" s="33" t="s">
        <v>2381</v>
      </c>
      <c r="B314" s="20" t="s">
        <v>964</v>
      </c>
      <c r="C314" s="298" t="s">
        <v>592</v>
      </c>
      <c r="D314" s="320">
        <v>16.505636070853463</v>
      </c>
      <c r="E314" s="300">
        <f t="shared" ref="E314:E316" si="16">SUM(D314*GMITF)</f>
        <v>16.505636070853463</v>
      </c>
      <c r="F314" s="20">
        <v>3.2000000000000001E-2</v>
      </c>
      <c r="G314" s="20">
        <v>360</v>
      </c>
      <c r="H314" s="298">
        <v>1440</v>
      </c>
      <c r="I314" s="298">
        <v>63360</v>
      </c>
      <c r="J314" s="321"/>
    </row>
    <row r="315" spans="1:10">
      <c r="A315" s="64" t="s">
        <v>2383</v>
      </c>
      <c r="B315" s="13" t="s">
        <v>625</v>
      </c>
      <c r="C315" s="4" t="s">
        <v>592</v>
      </c>
      <c r="D315" s="124">
        <v>12.949543746645196</v>
      </c>
      <c r="E315" s="6">
        <f t="shared" si="16"/>
        <v>12.949543746645196</v>
      </c>
      <c r="F315" s="13">
        <v>0.13</v>
      </c>
      <c r="G315" s="298">
        <v>240</v>
      </c>
      <c r="H315" s="4">
        <v>960</v>
      </c>
      <c r="I315" s="4">
        <v>42240</v>
      </c>
      <c r="J315" s="65"/>
    </row>
    <row r="316" spans="1:10">
      <c r="A316" s="194" t="s">
        <v>2382</v>
      </c>
      <c r="B316" s="13" t="s">
        <v>615</v>
      </c>
      <c r="C316" s="298" t="s">
        <v>592</v>
      </c>
      <c r="D316" s="124">
        <v>15.995705850778311</v>
      </c>
      <c r="E316" s="6">
        <f t="shared" si="16"/>
        <v>15.995705850778311</v>
      </c>
      <c r="F316" s="298">
        <v>0.13</v>
      </c>
      <c r="G316" s="4">
        <v>180</v>
      </c>
      <c r="H316" s="4">
        <v>720</v>
      </c>
      <c r="I316" s="4">
        <v>31680</v>
      </c>
      <c r="J316" s="65"/>
    </row>
    <row r="317" spans="1:10">
      <c r="A317" s="36" t="s">
        <v>929</v>
      </c>
      <c r="B317" s="13" t="s">
        <v>616</v>
      </c>
      <c r="C317" s="4" t="s">
        <v>592</v>
      </c>
      <c r="D317" s="189">
        <v>12.252327942309037</v>
      </c>
      <c r="E317" s="6">
        <f t="shared" si="15"/>
        <v>12.252327942309037</v>
      </c>
      <c r="F317" s="4">
        <v>0.12</v>
      </c>
      <c r="G317" s="4">
        <v>150</v>
      </c>
      <c r="H317" s="13">
        <v>300</v>
      </c>
      <c r="I317" s="4">
        <v>13200</v>
      </c>
      <c r="J317" s="65">
        <v>829805754365</v>
      </c>
    </row>
    <row r="318" spans="1:10">
      <c r="A318" s="36" t="s">
        <v>930</v>
      </c>
      <c r="B318" s="4" t="s">
        <v>617</v>
      </c>
      <c r="C318" s="4" t="s">
        <v>592</v>
      </c>
      <c r="D318" s="124">
        <v>17.69294499288198</v>
      </c>
      <c r="E318" s="15">
        <f t="shared" si="15"/>
        <v>17.69294499288198</v>
      </c>
      <c r="F318" s="4">
        <v>0.22</v>
      </c>
      <c r="G318" s="4">
        <v>80</v>
      </c>
      <c r="H318" s="4">
        <v>160</v>
      </c>
      <c r="I318" s="4">
        <v>7040</v>
      </c>
      <c r="J318" s="37">
        <v>829805754389</v>
      </c>
    </row>
    <row r="319" spans="1:10">
      <c r="A319" s="36" t="s">
        <v>931</v>
      </c>
      <c r="B319" s="4" t="s">
        <v>618</v>
      </c>
      <c r="C319" s="4" t="s">
        <v>592</v>
      </c>
      <c r="D319" s="124">
        <v>19.39951924198931</v>
      </c>
      <c r="E319" s="15">
        <f t="shared" si="15"/>
        <v>19.39951924198931</v>
      </c>
      <c r="F319" s="4">
        <v>0.38</v>
      </c>
      <c r="G319" s="4">
        <v>50</v>
      </c>
      <c r="H319" s="4">
        <v>100</v>
      </c>
      <c r="I319" s="4">
        <v>4400</v>
      </c>
      <c r="J319" s="37">
        <v>829805754402</v>
      </c>
    </row>
    <row r="320" spans="1:10">
      <c r="A320" s="36" t="s">
        <v>932</v>
      </c>
      <c r="B320" s="4" t="s">
        <v>619</v>
      </c>
      <c r="C320" s="4" t="s">
        <v>592</v>
      </c>
      <c r="D320" s="124">
        <v>28.151182057924338</v>
      </c>
      <c r="E320" s="15">
        <f t="shared" si="15"/>
        <v>28.151182057924338</v>
      </c>
      <c r="F320" s="4">
        <v>0.57999999999999996</v>
      </c>
      <c r="G320" s="4">
        <v>40</v>
      </c>
      <c r="H320" s="4">
        <v>80</v>
      </c>
      <c r="I320" s="4">
        <v>3520</v>
      </c>
      <c r="J320" s="37">
        <v>829805754426</v>
      </c>
    </row>
    <row r="321" spans="1:17">
      <c r="A321" s="36" t="s">
        <v>933</v>
      </c>
      <c r="B321" s="4" t="s">
        <v>620</v>
      </c>
      <c r="C321" s="4" t="s">
        <v>592</v>
      </c>
      <c r="D321" s="124">
        <v>35.896403650026826</v>
      </c>
      <c r="E321" s="15">
        <f t="shared" si="15"/>
        <v>35.896403650026826</v>
      </c>
      <c r="F321" s="4">
        <v>0.73</v>
      </c>
      <c r="G321" s="4">
        <v>27</v>
      </c>
      <c r="H321" s="4">
        <v>54</v>
      </c>
      <c r="I321" s="4">
        <v>2376</v>
      </c>
      <c r="J321" s="37">
        <v>829805754440</v>
      </c>
    </row>
    <row r="322" spans="1:17">
      <c r="A322" s="36" t="s">
        <v>934</v>
      </c>
      <c r="B322" s="4" t="s">
        <v>621</v>
      </c>
      <c r="C322" s="4" t="s">
        <v>592</v>
      </c>
      <c r="D322" s="124">
        <v>45.421130014702797</v>
      </c>
      <c r="E322" s="15">
        <f t="shared" si="15"/>
        <v>45.421130014702797</v>
      </c>
      <c r="F322" s="4">
        <v>1.1299999999999999</v>
      </c>
      <c r="G322" s="4">
        <v>18</v>
      </c>
      <c r="H322" s="4">
        <v>36</v>
      </c>
      <c r="I322" s="4">
        <v>1584</v>
      </c>
      <c r="J322" s="37">
        <v>829805754464</v>
      </c>
      <c r="Q322" s="313"/>
    </row>
    <row r="323" spans="1:17">
      <c r="A323" s="36" t="s">
        <v>935</v>
      </c>
      <c r="B323" s="4" t="s">
        <v>622</v>
      </c>
      <c r="C323" s="4" t="s">
        <v>592</v>
      </c>
      <c r="D323" s="124">
        <v>144.44619477700763</v>
      </c>
      <c r="E323" s="15">
        <f t="shared" si="15"/>
        <v>144.44619477700763</v>
      </c>
      <c r="F323" s="4">
        <v>1.75</v>
      </c>
      <c r="G323" s="4" t="s">
        <v>380</v>
      </c>
      <c r="H323" s="4">
        <v>40</v>
      </c>
      <c r="I323" s="4">
        <v>1760</v>
      </c>
      <c r="J323" s="37">
        <v>829805754488</v>
      </c>
      <c r="N323" s="313"/>
    </row>
    <row r="324" spans="1:17">
      <c r="A324" s="36" t="s">
        <v>936</v>
      </c>
      <c r="B324" s="4" t="s">
        <v>623</v>
      </c>
      <c r="C324" s="4" t="s">
        <v>592</v>
      </c>
      <c r="D324" s="124">
        <v>174.9749118999276</v>
      </c>
      <c r="E324" s="15">
        <f t="shared" si="15"/>
        <v>174.9749118999276</v>
      </c>
      <c r="F324" s="4">
        <v>2.62</v>
      </c>
      <c r="G324" s="4" t="s">
        <v>380</v>
      </c>
      <c r="H324" s="4">
        <v>24</v>
      </c>
      <c r="I324" s="4">
        <v>1056</v>
      </c>
      <c r="J324" s="37">
        <v>829805754501</v>
      </c>
    </row>
    <row r="325" spans="1:17">
      <c r="A325" s="36" t="s">
        <v>937</v>
      </c>
      <c r="B325" s="4" t="s">
        <v>624</v>
      </c>
      <c r="C325" s="80" t="s">
        <v>592</v>
      </c>
      <c r="D325" s="326">
        <v>347.49935821139343</v>
      </c>
      <c r="E325" s="300">
        <f>SUM(D325*GMITF)</f>
        <v>347.49935821139343</v>
      </c>
      <c r="F325" s="4">
        <v>4.54</v>
      </c>
      <c r="G325" s="4">
        <v>6</v>
      </c>
      <c r="H325" s="4">
        <v>12</v>
      </c>
      <c r="I325" s="80">
        <v>528</v>
      </c>
      <c r="J325" s="52">
        <v>829805754525</v>
      </c>
    </row>
    <row r="326" spans="1:17" ht="15" thickBot="1">
      <c r="A326" s="332" t="s">
        <v>2384</v>
      </c>
      <c r="B326" s="333" t="s">
        <v>987</v>
      </c>
      <c r="C326" s="181" t="s">
        <v>592</v>
      </c>
      <c r="D326" s="40">
        <v>1271.4841653247449</v>
      </c>
      <c r="E326" s="334">
        <f t="shared" ref="E326" si="17">SUM(D326*GMITF)</f>
        <v>1271.4841653247449</v>
      </c>
      <c r="F326" s="181">
        <v>9.24</v>
      </c>
      <c r="G326" s="39"/>
      <c r="H326" s="39">
        <v>4</v>
      </c>
      <c r="I326" s="39">
        <v>176</v>
      </c>
      <c r="J326" s="42"/>
      <c r="K326" s="276"/>
    </row>
    <row r="327" spans="1:17" ht="15" thickTop="1">
      <c r="A327" s="194" t="s">
        <v>2379</v>
      </c>
      <c r="B327" s="20" t="s">
        <v>964</v>
      </c>
      <c r="C327" s="298" t="s">
        <v>602</v>
      </c>
      <c r="D327" s="123">
        <v>12.667740203972087</v>
      </c>
      <c r="E327" s="50">
        <f t="shared" si="15"/>
        <v>12.667740203972087</v>
      </c>
      <c r="F327" s="298">
        <v>1.6299999999999999E-2</v>
      </c>
      <c r="G327" s="298">
        <v>450</v>
      </c>
      <c r="H327" s="20">
        <v>1800</v>
      </c>
      <c r="I327" s="20">
        <v>79200</v>
      </c>
      <c r="J327" s="35"/>
    </row>
    <row r="328" spans="1:17">
      <c r="A328" s="36" t="s">
        <v>2380</v>
      </c>
      <c r="B328" s="13" t="s">
        <v>625</v>
      </c>
      <c r="C328" s="4" t="s">
        <v>602</v>
      </c>
      <c r="D328" s="189">
        <v>13.472893183038108</v>
      </c>
      <c r="E328" s="300">
        <f t="shared" si="15"/>
        <v>13.472893183038108</v>
      </c>
      <c r="F328" s="4">
        <v>7.0000000000000007E-2</v>
      </c>
      <c r="G328" s="80">
        <v>300</v>
      </c>
      <c r="H328" s="4">
        <v>1200</v>
      </c>
      <c r="I328" s="80">
        <v>52800</v>
      </c>
      <c r="J328" s="52"/>
    </row>
    <row r="329" spans="1:17">
      <c r="A329" s="64" t="s">
        <v>938</v>
      </c>
      <c r="B329" s="13" t="s">
        <v>615</v>
      </c>
      <c r="C329" s="13" t="s">
        <v>602</v>
      </c>
      <c r="D329" s="189">
        <v>13.565077364699293</v>
      </c>
      <c r="E329" s="6">
        <f t="shared" si="15"/>
        <v>13.565077364699293</v>
      </c>
      <c r="F329" s="13">
        <v>0.06</v>
      </c>
      <c r="G329" s="4">
        <v>300</v>
      </c>
      <c r="H329" s="13">
        <v>1200</v>
      </c>
      <c r="I329" s="4">
        <v>52800</v>
      </c>
      <c r="J329" s="37">
        <v>829805754662</v>
      </c>
    </row>
    <row r="330" spans="1:17">
      <c r="A330" s="36" t="s">
        <v>939</v>
      </c>
      <c r="B330" s="4" t="s">
        <v>616</v>
      </c>
      <c r="C330" s="4" t="s">
        <v>602</v>
      </c>
      <c r="D330" s="124">
        <v>17.007398072300401</v>
      </c>
      <c r="E330" s="15">
        <f t="shared" si="15"/>
        <v>17.007398072300401</v>
      </c>
      <c r="F330" s="4">
        <v>0.1</v>
      </c>
      <c r="G330" s="4">
        <v>300</v>
      </c>
      <c r="H330" s="4">
        <v>600</v>
      </c>
      <c r="I330" s="4">
        <v>26400</v>
      </c>
      <c r="J330" s="37">
        <v>829805754686</v>
      </c>
    </row>
    <row r="331" spans="1:17">
      <c r="A331" s="36" t="s">
        <v>940</v>
      </c>
      <c r="B331" s="4" t="s">
        <v>617</v>
      </c>
      <c r="C331" s="4" t="s">
        <v>602</v>
      </c>
      <c r="D331" s="124">
        <v>17.007398072300401</v>
      </c>
      <c r="E331" s="15">
        <f t="shared" si="15"/>
        <v>17.007398072300401</v>
      </c>
      <c r="F331" s="4">
        <v>0.17</v>
      </c>
      <c r="G331" s="4">
        <v>180</v>
      </c>
      <c r="H331" s="4">
        <v>360</v>
      </c>
      <c r="I331" s="4">
        <v>15840</v>
      </c>
      <c r="J331" s="37">
        <v>829805754709</v>
      </c>
    </row>
    <row r="332" spans="1:17">
      <c r="A332" s="36" t="s">
        <v>941</v>
      </c>
      <c r="B332" s="4" t="s">
        <v>618</v>
      </c>
      <c r="C332" s="4" t="s">
        <v>602</v>
      </c>
      <c r="D332" s="124">
        <v>18.626455693248381</v>
      </c>
      <c r="E332" s="15">
        <f t="shared" si="15"/>
        <v>18.626455693248381</v>
      </c>
      <c r="F332" s="4">
        <v>0.28000000000000003</v>
      </c>
      <c r="G332" s="4">
        <v>120</v>
      </c>
      <c r="H332" s="4">
        <v>240</v>
      </c>
      <c r="I332" s="4">
        <v>10560</v>
      </c>
      <c r="J332" s="37">
        <v>829805754723</v>
      </c>
    </row>
    <row r="333" spans="1:17">
      <c r="A333" s="36" t="s">
        <v>942</v>
      </c>
      <c r="B333" s="4" t="s">
        <v>619</v>
      </c>
      <c r="C333" s="4" t="s">
        <v>602</v>
      </c>
      <c r="D333" s="124">
        <v>28.661695722187211</v>
      </c>
      <c r="E333" s="15">
        <f t="shared" si="15"/>
        <v>28.661695722187211</v>
      </c>
      <c r="F333" s="4">
        <v>0.44</v>
      </c>
      <c r="G333" s="4">
        <v>60</v>
      </c>
      <c r="H333" s="4">
        <v>120</v>
      </c>
      <c r="I333" s="4">
        <v>5280</v>
      </c>
      <c r="J333" s="37">
        <v>829805754747</v>
      </c>
    </row>
    <row r="334" spans="1:17">
      <c r="A334" s="36" t="s">
        <v>943</v>
      </c>
      <c r="B334" s="4" t="s">
        <v>620</v>
      </c>
      <c r="C334" s="4" t="s">
        <v>602</v>
      </c>
      <c r="D334" s="124">
        <v>38.624005227659914</v>
      </c>
      <c r="E334" s="15">
        <f t="shared" si="15"/>
        <v>38.624005227659914</v>
      </c>
      <c r="F334" s="4">
        <v>0.62</v>
      </c>
      <c r="G334" s="4">
        <v>45</v>
      </c>
      <c r="H334" s="4">
        <v>90</v>
      </c>
      <c r="I334" s="4">
        <v>3960</v>
      </c>
      <c r="J334" s="37">
        <v>829805754761</v>
      </c>
      <c r="P334" s="313"/>
    </row>
    <row r="335" spans="1:17">
      <c r="A335" s="36" t="s">
        <v>944</v>
      </c>
      <c r="B335" s="4" t="s">
        <v>621</v>
      </c>
      <c r="C335" s="4" t="s">
        <v>602</v>
      </c>
      <c r="D335" s="124">
        <v>48.061214964176521</v>
      </c>
      <c r="E335" s="15">
        <f t="shared" si="15"/>
        <v>48.061214964176521</v>
      </c>
      <c r="F335" s="4">
        <v>0.91</v>
      </c>
      <c r="G335" s="4">
        <v>30</v>
      </c>
      <c r="H335" s="4">
        <v>60</v>
      </c>
      <c r="I335" s="4">
        <v>2640</v>
      </c>
      <c r="J335" s="37">
        <v>829805754785</v>
      </c>
    </row>
    <row r="336" spans="1:17">
      <c r="A336" s="36" t="s">
        <v>945</v>
      </c>
      <c r="B336" s="4" t="s">
        <v>622</v>
      </c>
      <c r="C336" s="4" t="s">
        <v>602</v>
      </c>
      <c r="D336" s="124">
        <v>95.786949520408868</v>
      </c>
      <c r="E336" s="15">
        <f t="shared" si="15"/>
        <v>95.786949520408868</v>
      </c>
      <c r="F336" s="4">
        <v>1.05</v>
      </c>
      <c r="G336" s="4">
        <v>16</v>
      </c>
      <c r="H336" s="4">
        <v>32</v>
      </c>
      <c r="I336" s="4">
        <v>1408</v>
      </c>
      <c r="J336" s="37">
        <v>829805754808</v>
      </c>
    </row>
    <row r="337" spans="1:10">
      <c r="A337" s="36" t="s">
        <v>946</v>
      </c>
      <c r="B337" s="4" t="s">
        <v>623</v>
      </c>
      <c r="C337" s="4" t="s">
        <v>602</v>
      </c>
      <c r="D337" s="124">
        <v>135.85497911269806</v>
      </c>
      <c r="E337" s="15">
        <f t="shared" si="15"/>
        <v>135.85497911269806</v>
      </c>
      <c r="F337" s="4">
        <v>1.7</v>
      </c>
      <c r="G337" s="4">
        <v>16</v>
      </c>
      <c r="H337" s="4">
        <v>32</v>
      </c>
      <c r="I337" s="4">
        <v>1408</v>
      </c>
      <c r="J337" s="37">
        <v>829805754822</v>
      </c>
    </row>
    <row r="338" spans="1:10" ht="15" thickBot="1">
      <c r="A338" s="38" t="s">
        <v>947</v>
      </c>
      <c r="B338" s="39" t="s">
        <v>624</v>
      </c>
      <c r="C338" s="39" t="s">
        <v>602</v>
      </c>
      <c r="D338" s="125">
        <v>282.08067866227907</v>
      </c>
      <c r="E338" s="51">
        <f t="shared" si="15"/>
        <v>282.08067866227907</v>
      </c>
      <c r="F338" s="39">
        <v>3</v>
      </c>
      <c r="G338" s="39">
        <v>6</v>
      </c>
      <c r="H338" s="39">
        <v>12</v>
      </c>
      <c r="I338" s="39">
        <v>528</v>
      </c>
      <c r="J338" s="42">
        <v>829805754846</v>
      </c>
    </row>
    <row r="339" spans="1:10" ht="15" thickTop="1">
      <c r="A339" s="33" t="s">
        <v>352</v>
      </c>
      <c r="B339" s="20" t="s">
        <v>616</v>
      </c>
      <c r="C339" s="20" t="s">
        <v>613</v>
      </c>
      <c r="D339" s="123">
        <v>74.520408877686762</v>
      </c>
      <c r="E339" s="50">
        <f t="shared" si="15"/>
        <v>74.520408877686762</v>
      </c>
      <c r="F339" s="20">
        <v>0.56000000000000005</v>
      </c>
      <c r="G339" s="20">
        <v>35</v>
      </c>
      <c r="H339" s="20">
        <v>70</v>
      </c>
      <c r="I339" s="20">
        <v>6160</v>
      </c>
      <c r="J339" s="35">
        <v>829805762704</v>
      </c>
    </row>
    <row r="340" spans="1:10">
      <c r="A340" s="36" t="s">
        <v>353</v>
      </c>
      <c r="B340" s="4" t="s">
        <v>617</v>
      </c>
      <c r="C340" s="4" t="s">
        <v>613</v>
      </c>
      <c r="D340" s="124">
        <v>83.199141170155656</v>
      </c>
      <c r="E340" s="15">
        <f t="shared" si="15"/>
        <v>83.199141170155656</v>
      </c>
      <c r="F340" s="4">
        <v>0.6</v>
      </c>
      <c r="G340" s="4">
        <v>35</v>
      </c>
      <c r="H340" s="4">
        <v>70</v>
      </c>
      <c r="I340" s="4">
        <v>6160</v>
      </c>
      <c r="J340" s="37">
        <v>829805762711</v>
      </c>
    </row>
    <row r="341" spans="1:10">
      <c r="A341" s="36" t="s">
        <v>354</v>
      </c>
      <c r="B341" s="4" t="s">
        <v>618</v>
      </c>
      <c r="C341" s="4" t="s">
        <v>613</v>
      </c>
      <c r="D341" s="124">
        <v>91.527806949987166</v>
      </c>
      <c r="E341" s="15">
        <f t="shared" si="15"/>
        <v>91.527806949987166</v>
      </c>
      <c r="F341" s="4">
        <v>0.84</v>
      </c>
      <c r="G341" s="4">
        <v>25</v>
      </c>
      <c r="H341" s="4">
        <v>50</v>
      </c>
      <c r="I341" s="4">
        <v>4400</v>
      </c>
      <c r="J341" s="37">
        <v>829805762728</v>
      </c>
    </row>
    <row r="342" spans="1:10">
      <c r="A342" s="36" t="s">
        <v>355</v>
      </c>
      <c r="B342" s="4" t="s">
        <v>619</v>
      </c>
      <c r="C342" s="4" t="s">
        <v>613</v>
      </c>
      <c r="D342" s="124">
        <v>96.443324231604009</v>
      </c>
      <c r="E342" s="15">
        <f t="shared" si="15"/>
        <v>96.443324231604009</v>
      </c>
      <c r="F342" s="4">
        <v>0.9</v>
      </c>
      <c r="G342" s="4">
        <v>25</v>
      </c>
      <c r="H342" s="4">
        <v>50</v>
      </c>
      <c r="I342" s="4"/>
      <c r="J342" s="37"/>
    </row>
    <row r="343" spans="1:10">
      <c r="A343" s="36" t="s">
        <v>356</v>
      </c>
      <c r="B343" s="4" t="s">
        <v>620</v>
      </c>
      <c r="C343" s="4" t="s">
        <v>613</v>
      </c>
      <c r="D343" s="124">
        <v>120.37912203318629</v>
      </c>
      <c r="E343" s="15">
        <f t="shared" si="15"/>
        <v>120.37912203318629</v>
      </c>
      <c r="F343" s="4">
        <v>1.2</v>
      </c>
      <c r="G343" s="4">
        <v>18</v>
      </c>
      <c r="H343" s="4">
        <v>36</v>
      </c>
      <c r="I343" s="4"/>
      <c r="J343" s="37"/>
    </row>
    <row r="344" spans="1:10" ht="15" thickBot="1">
      <c r="A344" s="38" t="s">
        <v>357</v>
      </c>
      <c r="B344" s="39" t="s">
        <v>621</v>
      </c>
      <c r="C344" s="39" t="s">
        <v>613</v>
      </c>
      <c r="D344" s="125">
        <v>158.55095801535623</v>
      </c>
      <c r="E344" s="51">
        <f t="shared" si="15"/>
        <v>158.55095801535623</v>
      </c>
      <c r="F344" s="39">
        <v>2.0299999999999998</v>
      </c>
      <c r="G344" s="39">
        <v>12</v>
      </c>
      <c r="H344" s="39">
        <v>24</v>
      </c>
      <c r="I344" s="39"/>
      <c r="J344" s="42"/>
    </row>
    <row r="345" spans="1:10" ht="15" thickTop="1"/>
    <row r="346" spans="1:10">
      <c r="A346" t="s">
        <v>345</v>
      </c>
    </row>
  </sheetData>
  <mergeCells count="4">
    <mergeCell ref="F7:G7"/>
    <mergeCell ref="H7:I7"/>
    <mergeCell ref="D5:E5"/>
    <mergeCell ref="D6:E6"/>
  </mergeCells>
  <phoneticPr fontId="0" type="noConversion"/>
  <hyperlinks>
    <hyperlink ref="E2:H2" r:id="rId1" display="spp-sales@sigmaco.com" xr:uid="{00000000-0004-0000-0400-000000000000}"/>
    <hyperlink ref="E1:H1" r:id="rId2" display="www.sigmaco.com" xr:uid="{00000000-0004-0000-0400-000001000000}"/>
  </hyperlinks>
  <pageMargins left="0.7" right="0.7" top="0.75" bottom="0.75" header="0.3" footer="0.3"/>
  <pageSetup scale="93" fitToHeight="0" orientation="landscape" r:id="rId3"/>
  <headerFooter>
    <oddFooter>&amp;L&amp;A&amp;C&amp;F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  <pageSetUpPr fitToPage="1"/>
  </sheetPr>
  <dimension ref="A1:J253"/>
  <sheetViews>
    <sheetView showGridLines="0" showRowColHeaders="0" workbookViewId="0">
      <pane ySplit="8" topLeftCell="A9" activePane="bottomLeft" state="frozen"/>
      <selection pane="bottomLeft" activeCell="J253" sqref="A1:J253"/>
    </sheetView>
  </sheetViews>
  <sheetFormatPr defaultRowHeight="14.5"/>
  <cols>
    <col min="1" max="1" width="15.7265625" customWidth="1"/>
    <col min="2" max="2" width="18.7265625" style="7" customWidth="1"/>
    <col min="3" max="3" width="23.54296875" style="7" customWidth="1"/>
    <col min="4" max="4" width="9.1796875" style="1"/>
    <col min="6" max="8" width="8.26953125" bestFit="1" customWidth="1"/>
    <col min="9" max="9" width="6.1796875" bestFit="1" customWidth="1"/>
    <col min="10" max="10" width="13.1796875" style="23" bestFit="1" customWidth="1"/>
  </cols>
  <sheetData>
    <row r="1" spans="1:10">
      <c r="E1" s="149" t="s">
        <v>1394</v>
      </c>
      <c r="G1" s="143"/>
      <c r="H1" s="143"/>
      <c r="J1" s="126"/>
    </row>
    <row r="2" spans="1:10">
      <c r="E2" s="149" t="s">
        <v>1395</v>
      </c>
      <c r="G2" s="143"/>
      <c r="H2" s="143"/>
      <c r="J2" s="127"/>
    </row>
    <row r="3" spans="1:10">
      <c r="E3" s="149" t="s">
        <v>1396</v>
      </c>
      <c r="G3" s="143"/>
      <c r="H3" s="143"/>
    </row>
    <row r="4" spans="1:10">
      <c r="F4" s="9" t="s">
        <v>1393</v>
      </c>
      <c r="G4" s="9"/>
      <c r="H4" s="9"/>
    </row>
    <row r="5" spans="1:10" s="203" customFormat="1" ht="18.5">
      <c r="A5" s="12" t="s">
        <v>335</v>
      </c>
      <c r="B5" s="201"/>
      <c r="C5" s="201"/>
      <c r="D5" s="423" t="s">
        <v>1741</v>
      </c>
      <c r="E5" s="424"/>
      <c r="J5" s="204"/>
    </row>
    <row r="6" spans="1:10">
      <c r="D6" s="410">
        <v>43600</v>
      </c>
      <c r="E6" s="411"/>
    </row>
    <row r="7" spans="1:10" ht="15" thickBot="1">
      <c r="A7" s="90"/>
      <c r="B7" s="90"/>
      <c r="C7" s="132"/>
      <c r="D7" s="133" t="s">
        <v>1744</v>
      </c>
      <c r="E7" s="227">
        <v>1</v>
      </c>
      <c r="F7" s="418" t="s">
        <v>1743</v>
      </c>
      <c r="G7" s="419"/>
      <c r="H7" s="419" t="s">
        <v>3333</v>
      </c>
      <c r="I7" s="420"/>
    </row>
    <row r="8" spans="1:10" s="3" customFormat="1" ht="30" thickTop="1" thickBot="1">
      <c r="A8" s="16" t="s">
        <v>1812</v>
      </c>
      <c r="B8" s="17" t="s">
        <v>1051</v>
      </c>
      <c r="C8" s="17" t="s">
        <v>963</v>
      </c>
      <c r="D8" s="18" t="s">
        <v>1811</v>
      </c>
      <c r="E8" s="234" t="s">
        <v>1810</v>
      </c>
      <c r="F8" s="19" t="s">
        <v>1878</v>
      </c>
      <c r="G8" s="17" t="s">
        <v>1881</v>
      </c>
      <c r="H8" s="17" t="s">
        <v>1880</v>
      </c>
      <c r="I8" s="17" t="s">
        <v>1584</v>
      </c>
      <c r="J8" s="24" t="s">
        <v>1665</v>
      </c>
    </row>
    <row r="9" spans="1:10" ht="15" thickTop="1">
      <c r="A9" s="33" t="s">
        <v>965</v>
      </c>
      <c r="B9" s="43" t="s">
        <v>964</v>
      </c>
      <c r="C9" s="43" t="s">
        <v>982</v>
      </c>
      <c r="D9" s="123">
        <v>3.4697006374566288</v>
      </c>
      <c r="E9" s="50">
        <f t="shared" ref="E9:E72" si="0">SUM(D9*BSN)</f>
        <v>3.4697006374566288</v>
      </c>
      <c r="F9" s="20">
        <v>1.6199999999999999E-2</v>
      </c>
      <c r="G9" s="20">
        <v>25</v>
      </c>
      <c r="H9" s="20">
        <v>600</v>
      </c>
      <c r="I9" s="20">
        <v>25200</v>
      </c>
      <c r="J9" s="35">
        <v>829805756277</v>
      </c>
    </row>
    <row r="10" spans="1:10">
      <c r="A10" s="36" t="s">
        <v>966</v>
      </c>
      <c r="B10" s="21" t="s">
        <v>964</v>
      </c>
      <c r="C10" s="21" t="s">
        <v>620</v>
      </c>
      <c r="D10" s="124">
        <v>4.1959170499475507</v>
      </c>
      <c r="E10" s="6">
        <f t="shared" si="0"/>
        <v>4.1959170499475507</v>
      </c>
      <c r="F10" s="4">
        <v>3.32E-2</v>
      </c>
      <c r="G10" s="4">
        <v>25</v>
      </c>
      <c r="H10" s="4">
        <v>600</v>
      </c>
      <c r="I10" s="4">
        <v>25200</v>
      </c>
      <c r="J10" s="37">
        <v>829805756284</v>
      </c>
    </row>
    <row r="11" spans="1:10">
      <c r="A11" s="36" t="s">
        <v>967</v>
      </c>
      <c r="B11" s="21" t="s">
        <v>964</v>
      </c>
      <c r="C11" s="21" t="s">
        <v>621</v>
      </c>
      <c r="D11" s="124">
        <v>4.1959170499475507</v>
      </c>
      <c r="E11" s="6">
        <f t="shared" si="0"/>
        <v>4.1959170499475507</v>
      </c>
      <c r="F11" s="4">
        <v>4.4600000000000001E-2</v>
      </c>
      <c r="G11" s="4">
        <v>25</v>
      </c>
      <c r="H11" s="4">
        <v>600</v>
      </c>
      <c r="I11" s="4">
        <v>25200</v>
      </c>
      <c r="J11" s="37">
        <v>829805756291</v>
      </c>
    </row>
    <row r="12" spans="1:10">
      <c r="A12" s="36" t="s">
        <v>968</v>
      </c>
      <c r="B12" s="21" t="s">
        <v>964</v>
      </c>
      <c r="C12" s="21" t="s">
        <v>622</v>
      </c>
      <c r="D12" s="124">
        <v>4.9221334624384729</v>
      </c>
      <c r="E12" s="6">
        <f t="shared" si="0"/>
        <v>4.9221334624384729</v>
      </c>
      <c r="F12" s="4">
        <v>5.5899999999999998E-2</v>
      </c>
      <c r="G12" s="4">
        <v>25</v>
      </c>
      <c r="H12" s="4">
        <v>600</v>
      </c>
      <c r="I12" s="4">
        <v>25200</v>
      </c>
      <c r="J12" s="37">
        <v>829805756307</v>
      </c>
    </row>
    <row r="13" spans="1:10">
      <c r="A13" s="36" t="s">
        <v>969</v>
      </c>
      <c r="B13" s="21" t="s">
        <v>964</v>
      </c>
      <c r="C13" s="21" t="s">
        <v>623</v>
      </c>
      <c r="D13" s="124">
        <v>4.9221334624384729</v>
      </c>
      <c r="E13" s="6">
        <f t="shared" si="0"/>
        <v>4.9221334624384729</v>
      </c>
      <c r="F13" s="4">
        <v>6.7299999999999999E-2</v>
      </c>
      <c r="G13" s="4">
        <v>25</v>
      </c>
      <c r="H13" s="4">
        <v>600</v>
      </c>
      <c r="I13" s="4">
        <v>25200</v>
      </c>
      <c r="J13" s="37">
        <v>829805756314</v>
      </c>
    </row>
    <row r="14" spans="1:10">
      <c r="A14" s="36" t="s">
        <v>970</v>
      </c>
      <c r="B14" s="21" t="s">
        <v>964</v>
      </c>
      <c r="C14" s="21" t="s">
        <v>983</v>
      </c>
      <c r="D14" s="124">
        <v>5.8904220124263693</v>
      </c>
      <c r="E14" s="6">
        <f t="shared" si="0"/>
        <v>5.8904220124263693</v>
      </c>
      <c r="F14" s="4">
        <v>7.8700000000000006E-2</v>
      </c>
      <c r="G14" s="4">
        <v>25</v>
      </c>
      <c r="H14" s="4">
        <v>600</v>
      </c>
      <c r="I14" s="4">
        <v>25200</v>
      </c>
      <c r="J14" s="37">
        <v>829805756321</v>
      </c>
    </row>
    <row r="15" spans="1:10">
      <c r="A15" s="36" t="s">
        <v>971</v>
      </c>
      <c r="B15" s="21" t="s">
        <v>964</v>
      </c>
      <c r="C15" s="21" t="s">
        <v>624</v>
      </c>
      <c r="D15" s="124">
        <v>5.8904220124263693</v>
      </c>
      <c r="E15" s="6">
        <f t="shared" si="0"/>
        <v>5.8904220124263693</v>
      </c>
      <c r="F15" s="4">
        <v>0.09</v>
      </c>
      <c r="G15" s="4">
        <v>25</v>
      </c>
      <c r="H15" s="4">
        <v>600</v>
      </c>
      <c r="I15" s="4">
        <v>25200</v>
      </c>
      <c r="J15" s="37">
        <v>829805756338</v>
      </c>
    </row>
    <row r="16" spans="1:10">
      <c r="A16" s="36" t="s">
        <v>972</v>
      </c>
      <c r="B16" s="21" t="s">
        <v>964</v>
      </c>
      <c r="C16" s="21" t="s">
        <v>984</v>
      </c>
      <c r="D16" s="124">
        <v>11.2160090373598</v>
      </c>
      <c r="E16" s="6">
        <f t="shared" si="0"/>
        <v>11.2160090373598</v>
      </c>
      <c r="F16" s="4">
        <v>0.1014</v>
      </c>
      <c r="G16" s="4">
        <v>25</v>
      </c>
      <c r="H16" s="4">
        <v>400</v>
      </c>
      <c r="I16" s="4">
        <v>16800</v>
      </c>
      <c r="J16" s="37">
        <v>829805756345</v>
      </c>
    </row>
    <row r="17" spans="1:10">
      <c r="A17" s="36" t="s">
        <v>973</v>
      </c>
      <c r="B17" s="21" t="s">
        <v>964</v>
      </c>
      <c r="C17" s="21" t="s">
        <v>985</v>
      </c>
      <c r="D17" s="124">
        <v>11.2160090373598</v>
      </c>
      <c r="E17" s="6">
        <f t="shared" si="0"/>
        <v>11.2160090373598</v>
      </c>
      <c r="F17" s="4">
        <v>0.11269999999999999</v>
      </c>
      <c r="G17" s="4">
        <v>25</v>
      </c>
      <c r="H17" s="4">
        <v>400</v>
      </c>
      <c r="I17" s="4">
        <v>16800</v>
      </c>
      <c r="J17" s="37">
        <v>829805756352</v>
      </c>
    </row>
    <row r="18" spans="1:10">
      <c r="A18" s="36" t="s">
        <v>974</v>
      </c>
      <c r="B18" s="21" t="s">
        <v>964</v>
      </c>
      <c r="C18" s="21" t="s">
        <v>986</v>
      </c>
      <c r="D18" s="124">
        <v>12.264988299846689</v>
      </c>
      <c r="E18" s="6">
        <f t="shared" si="0"/>
        <v>12.264988299846689</v>
      </c>
      <c r="F18" s="4">
        <v>0.1241</v>
      </c>
      <c r="G18" s="4">
        <v>25</v>
      </c>
      <c r="H18" s="4">
        <v>400</v>
      </c>
      <c r="I18" s="4">
        <v>16800</v>
      </c>
      <c r="J18" s="37">
        <v>829805756369</v>
      </c>
    </row>
    <row r="19" spans="1:10">
      <c r="A19" s="36" t="s">
        <v>975</v>
      </c>
      <c r="B19" s="21" t="s">
        <v>964</v>
      </c>
      <c r="C19" s="21" t="s">
        <v>987</v>
      </c>
      <c r="D19" s="124">
        <v>12.264988299846689</v>
      </c>
      <c r="E19" s="6">
        <f t="shared" si="0"/>
        <v>12.264988299846689</v>
      </c>
      <c r="F19" s="4">
        <v>0.13550000000000001</v>
      </c>
      <c r="G19" s="4">
        <v>25</v>
      </c>
      <c r="H19" s="4">
        <v>400</v>
      </c>
      <c r="I19" s="4">
        <v>16800</v>
      </c>
      <c r="J19" s="37">
        <v>829805756376</v>
      </c>
    </row>
    <row r="20" spans="1:10">
      <c r="A20" s="36" t="s">
        <v>976</v>
      </c>
      <c r="B20" s="21" t="s">
        <v>964</v>
      </c>
      <c r="C20" s="21" t="s">
        <v>988</v>
      </c>
      <c r="D20" s="124">
        <v>11.821176470588238</v>
      </c>
      <c r="E20" s="6">
        <f t="shared" si="0"/>
        <v>11.821176470588238</v>
      </c>
      <c r="F20" s="4" t="s">
        <v>1393</v>
      </c>
      <c r="G20" s="4" t="s">
        <v>1393</v>
      </c>
      <c r="H20" s="4" t="s">
        <v>1393</v>
      </c>
      <c r="I20" s="4" t="s">
        <v>1393</v>
      </c>
      <c r="J20" s="37" t="s">
        <v>1393</v>
      </c>
    </row>
    <row r="21" spans="1:10">
      <c r="A21" s="36" t="s">
        <v>977</v>
      </c>
      <c r="B21" s="21" t="s">
        <v>964</v>
      </c>
      <c r="C21" s="21" t="s">
        <v>989</v>
      </c>
      <c r="D21" s="124">
        <v>16.945049624788187</v>
      </c>
      <c r="E21" s="6">
        <f t="shared" si="0"/>
        <v>16.945049624788187</v>
      </c>
      <c r="F21" s="4">
        <v>0.18090000000000001</v>
      </c>
      <c r="G21" s="4">
        <v>25</v>
      </c>
      <c r="H21" s="4">
        <v>200</v>
      </c>
      <c r="I21" s="4">
        <v>8400</v>
      </c>
      <c r="J21" s="37">
        <v>829805756383</v>
      </c>
    </row>
    <row r="22" spans="1:10">
      <c r="A22" s="36" t="s">
        <v>978</v>
      </c>
      <c r="B22" s="21" t="s">
        <v>964</v>
      </c>
      <c r="C22" s="21" t="s">
        <v>990</v>
      </c>
      <c r="D22" s="124">
        <v>19.285080287258936</v>
      </c>
      <c r="E22" s="6">
        <f t="shared" si="0"/>
        <v>19.285080287258936</v>
      </c>
      <c r="F22" s="4">
        <v>0.20369999999999999</v>
      </c>
      <c r="G22" s="4">
        <v>25</v>
      </c>
      <c r="H22" s="4">
        <v>200</v>
      </c>
      <c r="I22" s="4">
        <v>8400</v>
      </c>
      <c r="J22" s="37">
        <v>829805756390</v>
      </c>
    </row>
    <row r="23" spans="1:10">
      <c r="A23" s="36" t="s">
        <v>979</v>
      </c>
      <c r="B23" s="21" t="s">
        <v>964</v>
      </c>
      <c r="C23" s="21" t="s">
        <v>991</v>
      </c>
      <c r="D23" s="124">
        <v>19.285080287258936</v>
      </c>
      <c r="E23" s="6">
        <f t="shared" si="0"/>
        <v>19.285080287258936</v>
      </c>
      <c r="F23" s="4">
        <v>0.22639999999999999</v>
      </c>
      <c r="G23" s="4">
        <v>25</v>
      </c>
      <c r="H23" s="4">
        <v>150</v>
      </c>
      <c r="I23" s="4">
        <v>6300</v>
      </c>
      <c r="J23" s="37">
        <v>829805756406</v>
      </c>
    </row>
    <row r="24" spans="1:10">
      <c r="A24" s="36" t="s">
        <v>980</v>
      </c>
      <c r="B24" s="21" t="s">
        <v>964</v>
      </c>
      <c r="C24" s="21" t="s">
        <v>992</v>
      </c>
      <c r="D24" s="124">
        <v>19.769224562252884</v>
      </c>
      <c r="E24" s="6">
        <f t="shared" si="0"/>
        <v>19.769224562252884</v>
      </c>
      <c r="F24" s="4">
        <v>0.24909999999999999</v>
      </c>
      <c r="G24" s="4">
        <v>25</v>
      </c>
      <c r="H24" s="4">
        <v>150</v>
      </c>
      <c r="I24" s="4">
        <v>6300</v>
      </c>
      <c r="J24" s="37">
        <v>829805756413</v>
      </c>
    </row>
    <row r="25" spans="1:10" ht="15" thickBot="1">
      <c r="A25" s="38" t="s">
        <v>981</v>
      </c>
      <c r="B25" s="44" t="s">
        <v>964</v>
      </c>
      <c r="C25" s="44" t="s">
        <v>993</v>
      </c>
      <c r="D25" s="125">
        <v>19.769224562252884</v>
      </c>
      <c r="E25" s="66">
        <f t="shared" si="0"/>
        <v>19.769224562252884</v>
      </c>
      <c r="F25" s="39">
        <v>0.27179999999999999</v>
      </c>
      <c r="G25" s="39">
        <v>25</v>
      </c>
      <c r="H25" s="39">
        <v>150</v>
      </c>
      <c r="I25" s="39">
        <v>6300</v>
      </c>
      <c r="J25" s="42">
        <v>829805756420</v>
      </c>
    </row>
    <row r="26" spans="1:10" ht="15" thickTop="1">
      <c r="A26" s="33" t="s">
        <v>994</v>
      </c>
      <c r="B26" s="43" t="s">
        <v>625</v>
      </c>
      <c r="C26" s="43" t="s">
        <v>982</v>
      </c>
      <c r="D26" s="123">
        <v>4.1152263374485596</v>
      </c>
      <c r="E26" s="15">
        <f t="shared" si="0"/>
        <v>4.1152263374485596</v>
      </c>
      <c r="F26" s="20">
        <v>3.5099999999999999E-2</v>
      </c>
      <c r="G26" s="20">
        <v>25</v>
      </c>
      <c r="H26" s="20">
        <v>600</v>
      </c>
      <c r="I26" s="20">
        <v>25200</v>
      </c>
      <c r="J26" s="35">
        <v>829805756437</v>
      </c>
    </row>
    <row r="27" spans="1:10">
      <c r="A27" s="36" t="s">
        <v>995</v>
      </c>
      <c r="B27" s="21" t="s">
        <v>625</v>
      </c>
      <c r="C27" s="21" t="s">
        <v>620</v>
      </c>
      <c r="D27" s="124">
        <v>4.3572984749455337</v>
      </c>
      <c r="E27" s="6">
        <f t="shared" si="0"/>
        <v>4.3572984749455337</v>
      </c>
      <c r="F27" s="4">
        <v>6.13E-2</v>
      </c>
      <c r="G27" s="4">
        <v>25</v>
      </c>
      <c r="H27" s="4">
        <v>600</v>
      </c>
      <c r="I27" s="4">
        <v>25200</v>
      </c>
      <c r="J27" s="37">
        <v>829805756444</v>
      </c>
    </row>
    <row r="28" spans="1:10">
      <c r="A28" s="36" t="s">
        <v>996</v>
      </c>
      <c r="B28" s="21" t="s">
        <v>625</v>
      </c>
      <c r="C28" s="21" t="s">
        <v>621</v>
      </c>
      <c r="D28" s="124">
        <v>4.3572984749455337</v>
      </c>
      <c r="E28" s="6">
        <f t="shared" si="0"/>
        <v>4.3572984749455337</v>
      </c>
      <c r="F28" s="4">
        <v>5.9700000000000003E-2</v>
      </c>
      <c r="G28" s="4">
        <v>25</v>
      </c>
      <c r="H28" s="4">
        <v>600</v>
      </c>
      <c r="I28" s="4">
        <v>25200</v>
      </c>
      <c r="J28" s="37">
        <v>829805756451</v>
      </c>
    </row>
    <row r="29" spans="1:10">
      <c r="A29" s="36" t="s">
        <v>997</v>
      </c>
      <c r="B29" s="21" t="s">
        <v>625</v>
      </c>
      <c r="C29" s="21" t="s">
        <v>622</v>
      </c>
      <c r="D29" s="124">
        <v>5.6483498749293952</v>
      </c>
      <c r="E29" s="6">
        <f t="shared" si="0"/>
        <v>5.6483498749293952</v>
      </c>
      <c r="F29" s="4">
        <v>8.0699999999999994E-2</v>
      </c>
      <c r="G29" s="4">
        <v>25</v>
      </c>
      <c r="H29" s="4">
        <v>600</v>
      </c>
      <c r="I29" s="4">
        <v>25200</v>
      </c>
      <c r="J29" s="37">
        <v>829805756468</v>
      </c>
    </row>
    <row r="30" spans="1:10">
      <c r="A30" s="36" t="s">
        <v>998</v>
      </c>
      <c r="B30" s="21" t="s">
        <v>625</v>
      </c>
      <c r="C30" s="21" t="s">
        <v>623</v>
      </c>
      <c r="D30" s="124">
        <v>5.6483498749293952</v>
      </c>
      <c r="E30" s="6">
        <f t="shared" si="0"/>
        <v>5.6483498749293952</v>
      </c>
      <c r="F30" s="4">
        <v>0.1017</v>
      </c>
      <c r="G30" s="4">
        <v>25</v>
      </c>
      <c r="H30" s="4">
        <v>600</v>
      </c>
      <c r="I30" s="4">
        <v>21600</v>
      </c>
      <c r="J30" s="37">
        <v>829805756475</v>
      </c>
    </row>
    <row r="31" spans="1:10">
      <c r="A31" s="36" t="s">
        <v>999</v>
      </c>
      <c r="B31" s="21" t="s">
        <v>625</v>
      </c>
      <c r="C31" s="21" t="s">
        <v>983</v>
      </c>
      <c r="D31" s="124">
        <v>6.5359477124183005</v>
      </c>
      <c r="E31" s="6">
        <f t="shared" si="0"/>
        <v>6.5359477124183005</v>
      </c>
      <c r="F31" s="4">
        <v>0.1227</v>
      </c>
      <c r="G31" s="4">
        <v>25</v>
      </c>
      <c r="H31" s="4">
        <v>400</v>
      </c>
      <c r="I31" s="4">
        <v>16800</v>
      </c>
      <c r="J31" s="37">
        <v>829805756482</v>
      </c>
    </row>
    <row r="32" spans="1:10">
      <c r="A32" s="36" t="s">
        <v>1000</v>
      </c>
      <c r="B32" s="21" t="s">
        <v>625</v>
      </c>
      <c r="C32" s="21" t="s">
        <v>624</v>
      </c>
      <c r="D32" s="124">
        <v>6.5359477124183005</v>
      </c>
      <c r="E32" s="6">
        <f t="shared" si="0"/>
        <v>6.5359477124183005</v>
      </c>
      <c r="F32" s="4">
        <v>0.14369999999999999</v>
      </c>
      <c r="G32" s="4">
        <v>25</v>
      </c>
      <c r="H32" s="4">
        <v>400</v>
      </c>
      <c r="I32" s="4">
        <v>16800</v>
      </c>
      <c r="J32" s="37">
        <v>829805756499</v>
      </c>
    </row>
    <row r="33" spans="1:10">
      <c r="A33" s="36" t="s">
        <v>1001</v>
      </c>
      <c r="B33" s="21" t="s">
        <v>625</v>
      </c>
      <c r="C33" s="21" t="s">
        <v>984</v>
      </c>
      <c r="D33" s="124">
        <v>9.9249576373759396</v>
      </c>
      <c r="E33" s="6">
        <f t="shared" si="0"/>
        <v>9.9249576373759396</v>
      </c>
      <c r="F33" s="4">
        <v>0.16470000000000001</v>
      </c>
      <c r="G33" s="4">
        <v>25</v>
      </c>
      <c r="H33" s="4">
        <v>400</v>
      </c>
      <c r="I33" s="4">
        <v>14400</v>
      </c>
      <c r="J33" s="37">
        <v>829805756505</v>
      </c>
    </row>
    <row r="34" spans="1:10">
      <c r="A34" s="36" t="s">
        <v>1002</v>
      </c>
      <c r="B34" s="21" t="s">
        <v>625</v>
      </c>
      <c r="C34" s="21" t="s">
        <v>985</v>
      </c>
      <c r="D34" s="124">
        <v>9.9249576373759396</v>
      </c>
      <c r="E34" s="6">
        <f t="shared" si="0"/>
        <v>9.9249576373759396</v>
      </c>
      <c r="F34" s="4">
        <v>0.1857</v>
      </c>
      <c r="G34" s="4">
        <v>25</v>
      </c>
      <c r="H34" s="4">
        <v>300</v>
      </c>
      <c r="I34" s="4">
        <v>12600</v>
      </c>
      <c r="J34" s="37">
        <v>829805756512</v>
      </c>
    </row>
    <row r="35" spans="1:10">
      <c r="A35" s="36" t="s">
        <v>1003</v>
      </c>
      <c r="B35" s="21" t="s">
        <v>625</v>
      </c>
      <c r="C35" s="21" t="s">
        <v>986</v>
      </c>
      <c r="D35" s="124">
        <v>11.619462599854756</v>
      </c>
      <c r="E35" s="6">
        <f t="shared" si="0"/>
        <v>11.619462599854756</v>
      </c>
      <c r="F35" s="4">
        <v>0.20669999999999999</v>
      </c>
      <c r="G35" s="4">
        <v>25</v>
      </c>
      <c r="H35" s="4">
        <v>300</v>
      </c>
      <c r="I35" s="4">
        <v>10800</v>
      </c>
      <c r="J35" s="37">
        <v>829805756529</v>
      </c>
    </row>
    <row r="36" spans="1:10">
      <c r="A36" s="36" t="s">
        <v>1004</v>
      </c>
      <c r="B36" s="21" t="s">
        <v>625</v>
      </c>
      <c r="C36" s="21" t="s">
        <v>987</v>
      </c>
      <c r="D36" s="124">
        <v>11.619462599854756</v>
      </c>
      <c r="E36" s="6">
        <f t="shared" si="0"/>
        <v>11.619462599854756</v>
      </c>
      <c r="F36" s="4">
        <v>0.22770000000000001</v>
      </c>
      <c r="G36" s="4">
        <v>25</v>
      </c>
      <c r="H36" s="4">
        <v>300</v>
      </c>
      <c r="I36" s="4">
        <v>10800</v>
      </c>
      <c r="J36" s="37">
        <v>829805756536</v>
      </c>
    </row>
    <row r="37" spans="1:10">
      <c r="A37" s="36" t="s">
        <v>1005</v>
      </c>
      <c r="B37" s="21" t="s">
        <v>625</v>
      </c>
      <c r="C37" s="21" t="s">
        <v>988</v>
      </c>
      <c r="D37" s="124">
        <v>16.997647058823528</v>
      </c>
      <c r="E37" s="6">
        <f t="shared" si="0"/>
        <v>16.997647058823528</v>
      </c>
      <c r="F37" s="4" t="s">
        <v>1393</v>
      </c>
      <c r="G37" s="4" t="s">
        <v>1393</v>
      </c>
      <c r="H37" s="4" t="s">
        <v>1393</v>
      </c>
      <c r="I37" s="4" t="s">
        <v>1393</v>
      </c>
      <c r="J37" s="37" t="s">
        <v>1393</v>
      </c>
    </row>
    <row r="38" spans="1:10">
      <c r="A38" s="36" t="s">
        <v>1006</v>
      </c>
      <c r="B38" s="21" t="s">
        <v>625</v>
      </c>
      <c r="C38" s="21" t="s">
        <v>989</v>
      </c>
      <c r="D38" s="124">
        <v>17.913338174776079</v>
      </c>
      <c r="E38" s="6">
        <f t="shared" si="0"/>
        <v>17.913338174776079</v>
      </c>
      <c r="F38" s="4">
        <v>0.31159999999999999</v>
      </c>
      <c r="G38" s="4">
        <v>25</v>
      </c>
      <c r="H38" s="4">
        <v>200</v>
      </c>
      <c r="I38" s="4">
        <v>7200</v>
      </c>
      <c r="J38" s="37">
        <v>829805756543</v>
      </c>
    </row>
    <row r="39" spans="1:10">
      <c r="A39" s="36" t="s">
        <v>1007</v>
      </c>
      <c r="B39" s="21" t="s">
        <v>625</v>
      </c>
      <c r="C39" s="21" t="s">
        <v>990</v>
      </c>
      <c r="D39" s="124">
        <v>21.060275962236748</v>
      </c>
      <c r="E39" s="6">
        <f t="shared" si="0"/>
        <v>21.060275962236748</v>
      </c>
      <c r="F39" s="4">
        <v>0.35360000000000003</v>
      </c>
      <c r="G39" s="4">
        <v>25</v>
      </c>
      <c r="H39" s="4">
        <v>200</v>
      </c>
      <c r="I39" s="4">
        <v>6000</v>
      </c>
      <c r="J39" s="37">
        <v>829805756550</v>
      </c>
    </row>
    <row r="40" spans="1:10">
      <c r="A40" s="36" t="s">
        <v>1008</v>
      </c>
      <c r="B40" s="21" t="s">
        <v>625</v>
      </c>
      <c r="C40" s="21" t="s">
        <v>991</v>
      </c>
      <c r="D40" s="124">
        <v>21.060275962236748</v>
      </c>
      <c r="E40" s="6">
        <f t="shared" si="0"/>
        <v>21.060275962236748</v>
      </c>
      <c r="F40" s="4">
        <v>0.39560000000000001</v>
      </c>
      <c r="G40" s="4">
        <v>25</v>
      </c>
      <c r="H40" s="4">
        <v>150</v>
      </c>
      <c r="I40" s="4">
        <v>5400</v>
      </c>
      <c r="J40" s="37">
        <v>829805756567</v>
      </c>
    </row>
    <row r="41" spans="1:10">
      <c r="A41" s="36" t="s">
        <v>1009</v>
      </c>
      <c r="B41" s="21" t="s">
        <v>625</v>
      </c>
      <c r="C41" s="21" t="s">
        <v>992</v>
      </c>
      <c r="D41" s="124">
        <v>23.158234487210521</v>
      </c>
      <c r="E41" s="6">
        <f t="shared" si="0"/>
        <v>23.158234487210521</v>
      </c>
      <c r="F41" s="4">
        <v>0.43759999999999999</v>
      </c>
      <c r="G41" s="4">
        <v>25</v>
      </c>
      <c r="H41" s="4">
        <v>150</v>
      </c>
      <c r="I41" s="4">
        <v>5400</v>
      </c>
      <c r="J41" s="37">
        <v>829805756574</v>
      </c>
    </row>
    <row r="42" spans="1:10" ht="15" thickBot="1">
      <c r="A42" s="38" t="s">
        <v>1010</v>
      </c>
      <c r="B42" s="44" t="s">
        <v>625</v>
      </c>
      <c r="C42" s="44" t="s">
        <v>993</v>
      </c>
      <c r="D42" s="125">
        <v>23.158234487210521</v>
      </c>
      <c r="E42" s="66">
        <f t="shared" si="0"/>
        <v>23.158234487210521</v>
      </c>
      <c r="F42" s="39">
        <v>0.47960000000000003</v>
      </c>
      <c r="G42" s="39">
        <v>25</v>
      </c>
      <c r="H42" s="39">
        <v>150</v>
      </c>
      <c r="I42" s="39">
        <v>4500</v>
      </c>
      <c r="J42" s="42">
        <v>829805756581</v>
      </c>
    </row>
    <row r="43" spans="1:10" ht="15" thickTop="1">
      <c r="A43" s="33" t="s">
        <v>1011</v>
      </c>
      <c r="B43" s="43" t="s">
        <v>615</v>
      </c>
      <c r="C43" s="43" t="s">
        <v>982</v>
      </c>
      <c r="D43" s="123">
        <v>4.1959170499475507</v>
      </c>
      <c r="E43" s="15">
        <f t="shared" si="0"/>
        <v>4.1959170499475507</v>
      </c>
      <c r="F43" s="20">
        <v>5.16E-2</v>
      </c>
      <c r="G43" s="20">
        <v>25</v>
      </c>
      <c r="H43" s="20">
        <v>600</v>
      </c>
      <c r="I43" s="20">
        <v>25200</v>
      </c>
      <c r="J43" s="35">
        <v>829805756598</v>
      </c>
    </row>
    <row r="44" spans="1:10">
      <c r="A44" s="36" t="s">
        <v>1012</v>
      </c>
      <c r="B44" s="21" t="s">
        <v>615</v>
      </c>
      <c r="C44" s="21" t="s">
        <v>620</v>
      </c>
      <c r="D44" s="124">
        <v>4.7607520374404899</v>
      </c>
      <c r="E44" s="6">
        <f t="shared" si="0"/>
        <v>4.7607520374404899</v>
      </c>
      <c r="F44" s="4">
        <v>7.85E-2</v>
      </c>
      <c r="G44" s="4">
        <v>25</v>
      </c>
      <c r="H44" s="4">
        <v>600</v>
      </c>
      <c r="I44" s="4">
        <v>25200</v>
      </c>
      <c r="J44" s="37">
        <v>829805756604</v>
      </c>
    </row>
    <row r="45" spans="1:10">
      <c r="A45" s="36" t="s">
        <v>1013</v>
      </c>
      <c r="B45" s="21" t="s">
        <v>615</v>
      </c>
      <c r="C45" s="21" t="s">
        <v>621</v>
      </c>
      <c r="D45" s="124">
        <v>4.7607520374404899</v>
      </c>
      <c r="E45" s="6">
        <f t="shared" si="0"/>
        <v>4.7607520374404899</v>
      </c>
      <c r="F45" s="4">
        <v>7.8799999999999995E-2</v>
      </c>
      <c r="G45" s="4">
        <v>25</v>
      </c>
      <c r="H45" s="4">
        <v>600</v>
      </c>
      <c r="I45" s="4">
        <v>25200</v>
      </c>
      <c r="J45" s="37">
        <v>829805756611</v>
      </c>
    </row>
    <row r="46" spans="1:10">
      <c r="A46" s="36" t="s">
        <v>1014</v>
      </c>
      <c r="B46" s="21" t="s">
        <v>615</v>
      </c>
      <c r="C46" s="21" t="s">
        <v>622</v>
      </c>
      <c r="D46" s="124">
        <v>6.1324941499233443</v>
      </c>
      <c r="E46" s="6">
        <f t="shared" si="0"/>
        <v>6.1324941499233443</v>
      </c>
      <c r="F46" s="4">
        <v>0.1057</v>
      </c>
      <c r="G46" s="4">
        <v>25</v>
      </c>
      <c r="H46" s="4">
        <v>400</v>
      </c>
      <c r="I46" s="4">
        <v>16800</v>
      </c>
      <c r="J46" s="37">
        <v>829805756628</v>
      </c>
    </row>
    <row r="47" spans="1:10">
      <c r="A47" s="36" t="s">
        <v>1015</v>
      </c>
      <c r="B47" s="21" t="s">
        <v>615</v>
      </c>
      <c r="C47" s="21" t="s">
        <v>623</v>
      </c>
      <c r="D47" s="124">
        <v>6.1324941499233443</v>
      </c>
      <c r="E47" s="6">
        <f t="shared" si="0"/>
        <v>6.1324941499233443</v>
      </c>
      <c r="F47" s="4">
        <v>0.1326</v>
      </c>
      <c r="G47" s="4">
        <v>25</v>
      </c>
      <c r="H47" s="4">
        <v>400</v>
      </c>
      <c r="I47" s="4">
        <v>16800</v>
      </c>
      <c r="J47" s="37">
        <v>829805756635</v>
      </c>
    </row>
    <row r="48" spans="1:10">
      <c r="A48" s="36" t="s">
        <v>1016</v>
      </c>
      <c r="B48" s="21" t="s">
        <v>615</v>
      </c>
      <c r="C48" s="21" t="s">
        <v>983</v>
      </c>
      <c r="D48" s="124">
        <v>7.1814734124102317</v>
      </c>
      <c r="E48" s="6">
        <f t="shared" si="0"/>
        <v>7.1814734124102317</v>
      </c>
      <c r="F48" s="4">
        <v>0.15939999999999999</v>
      </c>
      <c r="G48" s="4">
        <v>25</v>
      </c>
      <c r="H48" s="4">
        <v>400</v>
      </c>
      <c r="I48" s="4">
        <v>14400</v>
      </c>
      <c r="J48" s="37">
        <v>829805756642</v>
      </c>
    </row>
    <row r="49" spans="1:10">
      <c r="A49" s="36" t="s">
        <v>1017</v>
      </c>
      <c r="B49" s="21" t="s">
        <v>615</v>
      </c>
      <c r="C49" s="21" t="s">
        <v>624</v>
      </c>
      <c r="D49" s="124">
        <v>7.1814734124102317</v>
      </c>
      <c r="E49" s="6">
        <f t="shared" si="0"/>
        <v>7.1814734124102317</v>
      </c>
      <c r="F49" s="4">
        <v>0.18629999999999999</v>
      </c>
      <c r="G49" s="4">
        <v>25</v>
      </c>
      <c r="H49" s="4">
        <v>300</v>
      </c>
      <c r="I49" s="4">
        <v>12600</v>
      </c>
      <c r="J49" s="37">
        <v>829805756659</v>
      </c>
    </row>
    <row r="50" spans="1:10">
      <c r="A50" s="36" t="s">
        <v>1018</v>
      </c>
      <c r="B50" s="21" t="s">
        <v>615</v>
      </c>
      <c r="C50" s="21" t="s">
        <v>984</v>
      </c>
      <c r="D50" s="124">
        <v>10.409101912369886</v>
      </c>
      <c r="E50" s="6">
        <f t="shared" si="0"/>
        <v>10.409101912369886</v>
      </c>
      <c r="F50" s="4">
        <v>0.2132</v>
      </c>
      <c r="G50" s="4">
        <v>25</v>
      </c>
      <c r="H50" s="4">
        <v>300</v>
      </c>
      <c r="I50" s="4">
        <v>10800</v>
      </c>
      <c r="J50" s="37">
        <v>829805756666</v>
      </c>
    </row>
    <row r="51" spans="1:10">
      <c r="A51" s="36" t="s">
        <v>1019</v>
      </c>
      <c r="B51" s="21" t="s">
        <v>615</v>
      </c>
      <c r="C51" s="21" t="s">
        <v>985</v>
      </c>
      <c r="D51" s="124">
        <v>10.409101912369886</v>
      </c>
      <c r="E51" s="6">
        <f t="shared" si="0"/>
        <v>10.409101912369886</v>
      </c>
      <c r="F51" s="4">
        <v>0.24010000000000001</v>
      </c>
      <c r="G51" s="4">
        <v>25</v>
      </c>
      <c r="H51" s="4">
        <v>300</v>
      </c>
      <c r="I51" s="4">
        <v>9000</v>
      </c>
      <c r="J51" s="37">
        <v>829805756673</v>
      </c>
    </row>
    <row r="52" spans="1:10">
      <c r="A52" s="36" t="s">
        <v>1020</v>
      </c>
      <c r="B52" s="21" t="s">
        <v>615</v>
      </c>
      <c r="C52" s="21" t="s">
        <v>986</v>
      </c>
      <c r="D52" s="124">
        <v>11.538771887355765</v>
      </c>
      <c r="E52" s="6">
        <f t="shared" si="0"/>
        <v>11.538771887355765</v>
      </c>
      <c r="F52" s="4">
        <v>0.26690000000000003</v>
      </c>
      <c r="G52" s="4">
        <v>25</v>
      </c>
      <c r="H52" s="4">
        <v>200</v>
      </c>
      <c r="I52" s="4">
        <v>8400</v>
      </c>
      <c r="J52" s="37">
        <v>829805756680</v>
      </c>
    </row>
    <row r="53" spans="1:10">
      <c r="A53" s="36" t="s">
        <v>1021</v>
      </c>
      <c r="B53" s="21" t="s">
        <v>615</v>
      </c>
      <c r="C53" s="21" t="s">
        <v>987</v>
      </c>
      <c r="D53" s="124">
        <v>11.538771887355765</v>
      </c>
      <c r="E53" s="6">
        <f t="shared" si="0"/>
        <v>11.538771887355765</v>
      </c>
      <c r="F53" s="4">
        <v>0.29380000000000001</v>
      </c>
      <c r="G53" s="4">
        <v>25</v>
      </c>
      <c r="H53" s="4">
        <v>200</v>
      </c>
      <c r="I53" s="4">
        <v>7200</v>
      </c>
      <c r="J53" s="37">
        <v>829805756697</v>
      </c>
    </row>
    <row r="54" spans="1:10">
      <c r="A54" s="36" t="s">
        <v>1022</v>
      </c>
      <c r="B54" s="21" t="s">
        <v>615</v>
      </c>
      <c r="C54" s="21" t="s">
        <v>988</v>
      </c>
      <c r="D54" s="124">
        <v>19.312941176470588</v>
      </c>
      <c r="E54" s="6">
        <f t="shared" si="0"/>
        <v>19.312941176470588</v>
      </c>
      <c r="F54" s="4" t="s">
        <v>1393</v>
      </c>
      <c r="G54" s="4" t="s">
        <v>1393</v>
      </c>
      <c r="H54" s="4" t="s">
        <v>1393</v>
      </c>
      <c r="I54" s="4" t="s">
        <v>1393</v>
      </c>
      <c r="J54" s="37" t="s">
        <v>1393</v>
      </c>
    </row>
    <row r="55" spans="1:10">
      <c r="A55" s="36" t="s">
        <v>1023</v>
      </c>
      <c r="B55" s="21" t="s">
        <v>615</v>
      </c>
      <c r="C55" s="21" t="s">
        <v>989</v>
      </c>
      <c r="D55" s="124">
        <v>20.334059549745824</v>
      </c>
      <c r="E55" s="6">
        <f t="shared" si="0"/>
        <v>20.334059549745824</v>
      </c>
      <c r="F55" s="4">
        <v>0.40129999999999999</v>
      </c>
      <c r="G55" s="4">
        <v>25</v>
      </c>
      <c r="H55" s="4">
        <v>150</v>
      </c>
      <c r="I55" s="4">
        <v>5400</v>
      </c>
      <c r="J55" s="37">
        <v>829805756703</v>
      </c>
    </row>
    <row r="56" spans="1:10">
      <c r="A56" s="36" t="s">
        <v>1024</v>
      </c>
      <c r="B56" s="21" t="s">
        <v>615</v>
      </c>
      <c r="C56" s="21" t="s">
        <v>990</v>
      </c>
      <c r="D56" s="124">
        <v>22.754780924715561</v>
      </c>
      <c r="E56" s="6">
        <f t="shared" si="0"/>
        <v>22.754780924715561</v>
      </c>
      <c r="F56" s="4">
        <v>0.45500000000000002</v>
      </c>
      <c r="G56" s="4">
        <v>25</v>
      </c>
      <c r="H56" s="4">
        <v>150</v>
      </c>
      <c r="I56" s="4">
        <v>5400</v>
      </c>
      <c r="J56" s="37">
        <v>829805756710</v>
      </c>
    </row>
    <row r="57" spans="1:10">
      <c r="A57" s="36" t="s">
        <v>1025</v>
      </c>
      <c r="B57" s="21" t="s">
        <v>615</v>
      </c>
      <c r="C57" s="21" t="s">
        <v>991</v>
      </c>
      <c r="D57" s="124">
        <v>22.754780924715561</v>
      </c>
      <c r="E57" s="6">
        <f t="shared" si="0"/>
        <v>22.754780924715561</v>
      </c>
      <c r="F57" s="4">
        <v>0.50880000000000003</v>
      </c>
      <c r="G57" s="4">
        <v>25</v>
      </c>
      <c r="H57" s="4">
        <v>100</v>
      </c>
      <c r="I57" s="4">
        <v>4200</v>
      </c>
      <c r="J57" s="37">
        <v>829805756727</v>
      </c>
    </row>
    <row r="58" spans="1:10">
      <c r="A58" s="36" t="s">
        <v>1026</v>
      </c>
      <c r="B58" s="21" t="s">
        <v>615</v>
      </c>
      <c r="C58" s="21" t="s">
        <v>992</v>
      </c>
      <c r="D58" s="124">
        <v>25.901718712176226</v>
      </c>
      <c r="E58" s="6">
        <f t="shared" si="0"/>
        <v>25.901718712176226</v>
      </c>
      <c r="F58" s="4">
        <v>0.5625</v>
      </c>
      <c r="G58" s="4">
        <v>25</v>
      </c>
      <c r="H58" s="4">
        <v>100</v>
      </c>
      <c r="I58" s="4">
        <v>4200</v>
      </c>
      <c r="J58" s="37">
        <v>829805756734</v>
      </c>
    </row>
    <row r="59" spans="1:10" ht="15" thickBot="1">
      <c r="A59" s="38" t="s">
        <v>1027</v>
      </c>
      <c r="B59" s="44" t="s">
        <v>615</v>
      </c>
      <c r="C59" s="44" t="s">
        <v>993</v>
      </c>
      <c r="D59" s="125">
        <v>25.901718712176226</v>
      </c>
      <c r="E59" s="66">
        <f t="shared" si="0"/>
        <v>25.901718712176226</v>
      </c>
      <c r="F59" s="39">
        <v>0.61629999999999996</v>
      </c>
      <c r="G59" s="39">
        <v>25</v>
      </c>
      <c r="H59" s="39">
        <v>100</v>
      </c>
      <c r="I59" s="39">
        <v>3600</v>
      </c>
      <c r="J59" s="42">
        <v>829805756741</v>
      </c>
    </row>
    <row r="60" spans="1:10" ht="15" thickTop="1">
      <c r="A60" s="33" t="s">
        <v>1028</v>
      </c>
      <c r="B60" s="43" t="s">
        <v>616</v>
      </c>
      <c r="C60" s="43" t="s">
        <v>982</v>
      </c>
      <c r="D60" s="123">
        <v>3.5503913499556199</v>
      </c>
      <c r="E60" s="15">
        <f t="shared" si="0"/>
        <v>3.5503913499556199</v>
      </c>
      <c r="F60" s="20">
        <v>8.2000000000000003E-2</v>
      </c>
      <c r="G60" s="20">
        <v>25</v>
      </c>
      <c r="H60" s="20">
        <v>600</v>
      </c>
      <c r="I60" s="20">
        <v>25200</v>
      </c>
      <c r="J60" s="35">
        <v>829805756758</v>
      </c>
    </row>
    <row r="61" spans="1:10">
      <c r="A61" s="36" t="s">
        <v>1029</v>
      </c>
      <c r="B61" s="21" t="s">
        <v>616</v>
      </c>
      <c r="C61" s="21" t="s">
        <v>620</v>
      </c>
      <c r="D61" s="124">
        <v>3.5503913499556199</v>
      </c>
      <c r="E61" s="6">
        <f t="shared" si="0"/>
        <v>3.5503913499556199</v>
      </c>
      <c r="F61" s="4">
        <v>7.8100000000000003E-2</v>
      </c>
      <c r="G61" s="4">
        <v>25</v>
      </c>
      <c r="H61" s="4">
        <v>600</v>
      </c>
      <c r="I61" s="4">
        <v>25200</v>
      </c>
      <c r="J61" s="37">
        <v>829805756765</v>
      </c>
    </row>
    <row r="62" spans="1:10">
      <c r="A62" s="36" t="s">
        <v>1030</v>
      </c>
      <c r="B62" s="21" t="s">
        <v>616</v>
      </c>
      <c r="C62" s="21" t="s">
        <v>621</v>
      </c>
      <c r="D62" s="124">
        <v>3.5503913499556199</v>
      </c>
      <c r="E62" s="6">
        <f t="shared" si="0"/>
        <v>3.5503913499556199</v>
      </c>
      <c r="F62" s="4">
        <v>0.1159</v>
      </c>
      <c r="G62" s="4">
        <v>25</v>
      </c>
      <c r="H62" s="4">
        <v>600</v>
      </c>
      <c r="I62" s="4">
        <v>18000</v>
      </c>
      <c r="J62" s="37">
        <v>829805756772</v>
      </c>
    </row>
    <row r="63" spans="1:10">
      <c r="A63" s="36" t="s">
        <v>1031</v>
      </c>
      <c r="B63" s="21" t="s">
        <v>616</v>
      </c>
      <c r="C63" s="21" t="s">
        <v>622</v>
      </c>
      <c r="D63" s="124">
        <v>4.1959170499475507</v>
      </c>
      <c r="E63" s="6">
        <f t="shared" si="0"/>
        <v>4.1959170499475507</v>
      </c>
      <c r="F63" s="4">
        <v>0.1537</v>
      </c>
      <c r="G63" s="4">
        <v>25</v>
      </c>
      <c r="H63" s="4">
        <v>400</v>
      </c>
      <c r="I63" s="4">
        <v>14400</v>
      </c>
      <c r="J63" s="37">
        <v>829805756789</v>
      </c>
    </row>
    <row r="64" spans="1:10">
      <c r="A64" s="36" t="s">
        <v>1032</v>
      </c>
      <c r="B64" s="21" t="s">
        <v>616</v>
      </c>
      <c r="C64" s="21" t="s">
        <v>623</v>
      </c>
      <c r="D64" s="124">
        <v>4.1959170499475507</v>
      </c>
      <c r="E64" s="6">
        <f t="shared" si="0"/>
        <v>4.1959170499475507</v>
      </c>
      <c r="F64" s="4">
        <v>0.1915</v>
      </c>
      <c r="G64" s="4">
        <v>25</v>
      </c>
      <c r="H64" s="4">
        <v>400</v>
      </c>
      <c r="I64" s="4">
        <v>12000</v>
      </c>
      <c r="J64" s="37">
        <v>829805756796</v>
      </c>
    </row>
    <row r="65" spans="1:10">
      <c r="A65" s="36" t="s">
        <v>1033</v>
      </c>
      <c r="B65" s="21" t="s">
        <v>616</v>
      </c>
      <c r="C65" s="21" t="s">
        <v>983</v>
      </c>
      <c r="D65" s="124">
        <v>5.083514887436456</v>
      </c>
      <c r="E65" s="6">
        <f t="shared" si="0"/>
        <v>5.083514887436456</v>
      </c>
      <c r="F65" s="4">
        <v>0.22919999999999999</v>
      </c>
      <c r="G65" s="4">
        <v>25</v>
      </c>
      <c r="H65" s="4">
        <v>300</v>
      </c>
      <c r="I65" s="4">
        <v>9000</v>
      </c>
      <c r="J65" s="37">
        <v>829805756802</v>
      </c>
    </row>
    <row r="66" spans="1:10">
      <c r="A66" s="36" t="s">
        <v>1034</v>
      </c>
      <c r="B66" s="21" t="s">
        <v>616</v>
      </c>
      <c r="C66" s="21" t="s">
        <v>624</v>
      </c>
      <c r="D66" s="124">
        <v>5.083514887436456</v>
      </c>
      <c r="E66" s="6">
        <f t="shared" si="0"/>
        <v>5.083514887436456</v>
      </c>
      <c r="F66" s="4">
        <v>0.26700000000000002</v>
      </c>
      <c r="G66" s="4">
        <v>25</v>
      </c>
      <c r="H66" s="4">
        <v>300</v>
      </c>
      <c r="I66" s="4">
        <v>9000</v>
      </c>
      <c r="J66" s="37">
        <v>829805756819</v>
      </c>
    </row>
    <row r="67" spans="1:10">
      <c r="A67" s="36" t="s">
        <v>1035</v>
      </c>
      <c r="B67" s="21" t="s">
        <v>616</v>
      </c>
      <c r="C67" s="21" t="s">
        <v>984</v>
      </c>
      <c r="D67" s="124">
        <v>5.8904220124263693</v>
      </c>
      <c r="E67" s="6">
        <f t="shared" si="0"/>
        <v>5.8904220124263693</v>
      </c>
      <c r="F67" s="4">
        <v>0.30480000000000002</v>
      </c>
      <c r="G67" s="4">
        <v>25</v>
      </c>
      <c r="H67" s="4">
        <v>200</v>
      </c>
      <c r="I67" s="4">
        <v>7200</v>
      </c>
      <c r="J67" s="37">
        <v>829805756826</v>
      </c>
    </row>
    <row r="68" spans="1:10">
      <c r="A68" s="36" t="s">
        <v>1036</v>
      </c>
      <c r="B68" s="21" t="s">
        <v>616</v>
      </c>
      <c r="C68" s="21" t="s">
        <v>985</v>
      </c>
      <c r="D68" s="124">
        <v>5.8904220124263693</v>
      </c>
      <c r="E68" s="6">
        <f t="shared" si="0"/>
        <v>5.8904220124263693</v>
      </c>
      <c r="F68" s="4">
        <v>0.34260000000000002</v>
      </c>
      <c r="G68" s="4">
        <v>25</v>
      </c>
      <c r="H68" s="4">
        <v>200</v>
      </c>
      <c r="I68" s="4">
        <v>6000</v>
      </c>
      <c r="J68" s="37">
        <v>829805756833</v>
      </c>
    </row>
    <row r="69" spans="1:10">
      <c r="A69" s="36" t="s">
        <v>1037</v>
      </c>
      <c r="B69" s="21" t="s">
        <v>616</v>
      </c>
      <c r="C69" s="21" t="s">
        <v>986</v>
      </c>
      <c r="D69" s="124">
        <v>6.6166384249172916</v>
      </c>
      <c r="E69" s="6">
        <f t="shared" si="0"/>
        <v>6.6166384249172916</v>
      </c>
      <c r="F69" s="4">
        <v>0.38040000000000002</v>
      </c>
      <c r="G69" s="4">
        <v>25</v>
      </c>
      <c r="H69" s="4">
        <v>200</v>
      </c>
      <c r="I69" s="4">
        <v>6000</v>
      </c>
      <c r="J69" s="37">
        <v>829805756840</v>
      </c>
    </row>
    <row r="70" spans="1:10">
      <c r="A70" s="36" t="s">
        <v>1038</v>
      </c>
      <c r="B70" s="21" t="s">
        <v>616</v>
      </c>
      <c r="C70" s="21" t="s">
        <v>987</v>
      </c>
      <c r="D70" s="124">
        <v>6.6166384249172916</v>
      </c>
      <c r="E70" s="6">
        <f t="shared" si="0"/>
        <v>6.6166384249172916</v>
      </c>
      <c r="F70" s="4">
        <v>0.41820000000000002</v>
      </c>
      <c r="G70" s="4">
        <v>25</v>
      </c>
      <c r="H70" s="4">
        <v>200</v>
      </c>
      <c r="I70" s="4">
        <v>6000</v>
      </c>
      <c r="J70" s="37">
        <v>829805756857</v>
      </c>
    </row>
    <row r="71" spans="1:10">
      <c r="A71" s="36" t="s">
        <v>1039</v>
      </c>
      <c r="B71" s="21" t="s">
        <v>616</v>
      </c>
      <c r="C71" s="21" t="s">
        <v>988</v>
      </c>
      <c r="D71" s="124">
        <v>11.275294117647059</v>
      </c>
      <c r="E71" s="6">
        <f t="shared" si="0"/>
        <v>11.275294117647059</v>
      </c>
      <c r="F71" s="4" t="s">
        <v>1393</v>
      </c>
      <c r="G71" s="4" t="s">
        <v>1393</v>
      </c>
      <c r="H71" s="4" t="s">
        <v>1393</v>
      </c>
      <c r="I71" s="4" t="s">
        <v>1393</v>
      </c>
      <c r="J71" s="37" t="s">
        <v>1393</v>
      </c>
    </row>
    <row r="72" spans="1:10">
      <c r="A72" s="36" t="s">
        <v>1040</v>
      </c>
      <c r="B72" s="21" t="s">
        <v>616</v>
      </c>
      <c r="C72" s="21" t="s">
        <v>989</v>
      </c>
      <c r="D72" s="124">
        <v>11.861534737351729</v>
      </c>
      <c r="E72" s="6">
        <f t="shared" si="0"/>
        <v>11.861534737351729</v>
      </c>
      <c r="F72" s="4">
        <v>0.56930000000000003</v>
      </c>
      <c r="G72" s="4">
        <v>25</v>
      </c>
      <c r="H72" s="4">
        <v>100</v>
      </c>
      <c r="I72" s="4">
        <v>3600</v>
      </c>
      <c r="J72" s="37">
        <v>829805756864</v>
      </c>
    </row>
    <row r="73" spans="1:10">
      <c r="A73" s="36" t="s">
        <v>1041</v>
      </c>
      <c r="B73" s="21" t="s">
        <v>616</v>
      </c>
      <c r="C73" s="21" t="s">
        <v>990</v>
      </c>
      <c r="D73" s="124">
        <v>14.282256112321468</v>
      </c>
      <c r="E73" s="6">
        <f t="shared" ref="E73:E136" si="1">SUM(D73*BSN)</f>
        <v>14.282256112321468</v>
      </c>
      <c r="F73" s="4">
        <v>0.64490000000000003</v>
      </c>
      <c r="G73" s="4">
        <v>25</v>
      </c>
      <c r="H73" s="4">
        <v>100</v>
      </c>
      <c r="I73" s="4">
        <v>3600</v>
      </c>
      <c r="J73" s="37">
        <v>829805756871</v>
      </c>
    </row>
    <row r="74" spans="1:10">
      <c r="A74" s="36" t="s">
        <v>1042</v>
      </c>
      <c r="B74" s="21" t="s">
        <v>616</v>
      </c>
      <c r="C74" s="21" t="s">
        <v>991</v>
      </c>
      <c r="D74" s="124">
        <v>14.282256112321468</v>
      </c>
      <c r="E74" s="6">
        <f t="shared" si="1"/>
        <v>14.282256112321468</v>
      </c>
      <c r="F74" s="4">
        <v>0.72050000000000003</v>
      </c>
      <c r="G74" s="4">
        <v>25</v>
      </c>
      <c r="H74" s="4">
        <v>75</v>
      </c>
      <c r="I74" s="4">
        <v>3150</v>
      </c>
      <c r="J74" s="37">
        <v>829805756888</v>
      </c>
    </row>
    <row r="75" spans="1:10">
      <c r="A75" s="36" t="s">
        <v>1043</v>
      </c>
      <c r="B75" s="21" t="s">
        <v>616</v>
      </c>
      <c r="C75" s="21" t="s">
        <v>992</v>
      </c>
      <c r="D75" s="124">
        <v>16.945049624788187</v>
      </c>
      <c r="E75" s="6">
        <f t="shared" si="1"/>
        <v>16.945049624788187</v>
      </c>
      <c r="F75" s="4">
        <v>0.79610000000000003</v>
      </c>
      <c r="G75" s="4">
        <v>25</v>
      </c>
      <c r="H75" s="4">
        <v>75</v>
      </c>
      <c r="I75" s="4">
        <v>2700</v>
      </c>
      <c r="J75" s="37">
        <v>829805756895</v>
      </c>
    </row>
    <row r="76" spans="1:10" ht="15" thickBot="1">
      <c r="A76" s="38" t="s">
        <v>1044</v>
      </c>
      <c r="B76" s="44" t="s">
        <v>616</v>
      </c>
      <c r="C76" s="44" t="s">
        <v>993</v>
      </c>
      <c r="D76" s="125">
        <v>16.945049624788187</v>
      </c>
      <c r="E76" s="66">
        <f t="shared" si="1"/>
        <v>16.945049624788187</v>
      </c>
      <c r="F76" s="39">
        <v>0.87160000000000004</v>
      </c>
      <c r="G76" s="39">
        <v>25</v>
      </c>
      <c r="H76" s="39">
        <v>75</v>
      </c>
      <c r="I76" s="39">
        <v>2700</v>
      </c>
      <c r="J76" s="42">
        <v>829805756901</v>
      </c>
    </row>
    <row r="77" spans="1:10" ht="15" thickTop="1">
      <c r="A77" s="33" t="s">
        <v>1052</v>
      </c>
      <c r="B77" s="43" t="s">
        <v>617</v>
      </c>
      <c r="C77" s="43" t="s">
        <v>982</v>
      </c>
      <c r="D77" s="123">
        <v>4.1152263374485596</v>
      </c>
      <c r="E77" s="15">
        <f t="shared" si="1"/>
        <v>4.1152263374485596</v>
      </c>
      <c r="F77" s="20">
        <v>0.12790000000000001</v>
      </c>
      <c r="G77" s="20">
        <v>25</v>
      </c>
      <c r="H77" s="20">
        <v>400</v>
      </c>
      <c r="I77" s="20">
        <v>16800</v>
      </c>
      <c r="J77" s="35">
        <v>829805756918</v>
      </c>
    </row>
    <row r="78" spans="1:10">
      <c r="A78" s="36" t="s">
        <v>1053</v>
      </c>
      <c r="B78" s="21" t="s">
        <v>617</v>
      </c>
      <c r="C78" s="21" t="s">
        <v>620</v>
      </c>
      <c r="D78" s="124">
        <v>4.3572984749455337</v>
      </c>
      <c r="E78" s="6">
        <f t="shared" si="1"/>
        <v>4.3572984749455337</v>
      </c>
      <c r="F78" s="4">
        <v>9.9500000000000005E-2</v>
      </c>
      <c r="G78" s="4">
        <v>25</v>
      </c>
      <c r="H78" s="4">
        <v>400</v>
      </c>
      <c r="I78" s="4">
        <v>16800</v>
      </c>
      <c r="J78" s="37">
        <v>829805756925</v>
      </c>
    </row>
    <row r="79" spans="1:10">
      <c r="A79" s="36" t="s">
        <v>1054</v>
      </c>
      <c r="B79" s="21" t="s">
        <v>617</v>
      </c>
      <c r="C79" s="21" t="s">
        <v>621</v>
      </c>
      <c r="D79" s="124">
        <v>4.3572984749455337</v>
      </c>
      <c r="E79" s="6">
        <f t="shared" si="1"/>
        <v>4.3572984749455337</v>
      </c>
      <c r="F79" s="4">
        <v>0.1474</v>
      </c>
      <c r="G79" s="4">
        <v>25</v>
      </c>
      <c r="H79" s="4">
        <v>300</v>
      </c>
      <c r="I79" s="4">
        <v>12600</v>
      </c>
      <c r="J79" s="37">
        <v>829805756932</v>
      </c>
    </row>
    <row r="80" spans="1:10">
      <c r="A80" s="36" t="s">
        <v>1055</v>
      </c>
      <c r="B80" s="21" t="s">
        <v>617</v>
      </c>
      <c r="C80" s="21" t="s">
        <v>622</v>
      </c>
      <c r="D80" s="124">
        <v>5.0028241749374649</v>
      </c>
      <c r="E80" s="6">
        <f t="shared" si="1"/>
        <v>5.0028241749374649</v>
      </c>
      <c r="F80" s="4">
        <v>0.19520000000000001</v>
      </c>
      <c r="G80" s="4">
        <v>25</v>
      </c>
      <c r="H80" s="4">
        <v>300</v>
      </c>
      <c r="I80" s="4">
        <v>10800</v>
      </c>
      <c r="J80" s="37">
        <v>829805756949</v>
      </c>
    </row>
    <row r="81" spans="1:10">
      <c r="A81" s="36" t="s">
        <v>1056</v>
      </c>
      <c r="B81" s="21" t="s">
        <v>617</v>
      </c>
      <c r="C81" s="21" t="s">
        <v>623</v>
      </c>
      <c r="D81" s="124">
        <v>5.0028241749374649</v>
      </c>
      <c r="E81" s="6">
        <f t="shared" si="1"/>
        <v>5.0028241749374649</v>
      </c>
      <c r="F81" s="4">
        <v>0.24310000000000001</v>
      </c>
      <c r="G81" s="4">
        <v>25</v>
      </c>
      <c r="H81" s="4">
        <v>200</v>
      </c>
      <c r="I81" s="4">
        <v>8400</v>
      </c>
      <c r="J81" s="37">
        <v>829805756956</v>
      </c>
    </row>
    <row r="82" spans="1:10">
      <c r="A82" s="36" t="s">
        <v>1057</v>
      </c>
      <c r="B82" s="21" t="s">
        <v>617</v>
      </c>
      <c r="C82" s="21" t="s">
        <v>983</v>
      </c>
      <c r="D82" s="124">
        <v>6.1324941499233443</v>
      </c>
      <c r="E82" s="6">
        <f t="shared" si="1"/>
        <v>6.1324941499233443</v>
      </c>
      <c r="F82" s="4">
        <v>0.29099999999999998</v>
      </c>
      <c r="G82" s="4">
        <v>25</v>
      </c>
      <c r="H82" s="4">
        <v>200</v>
      </c>
      <c r="I82" s="4">
        <v>7200</v>
      </c>
      <c r="J82" s="37">
        <v>829805756963</v>
      </c>
    </row>
    <row r="83" spans="1:10">
      <c r="A83" s="36" t="s">
        <v>1058</v>
      </c>
      <c r="B83" s="21" t="s">
        <v>617</v>
      </c>
      <c r="C83" s="21" t="s">
        <v>624</v>
      </c>
      <c r="D83" s="124">
        <v>6.1324941499233443</v>
      </c>
      <c r="E83" s="6">
        <f t="shared" si="1"/>
        <v>6.1324941499233443</v>
      </c>
      <c r="F83" s="4">
        <v>0.33879999999999999</v>
      </c>
      <c r="G83" s="4">
        <v>25</v>
      </c>
      <c r="H83" s="4">
        <v>150</v>
      </c>
      <c r="I83" s="4">
        <v>6300</v>
      </c>
      <c r="J83" s="37">
        <v>829805756970</v>
      </c>
    </row>
    <row r="84" spans="1:10">
      <c r="A84" s="36" t="s">
        <v>1059</v>
      </c>
      <c r="B84" s="21" t="s">
        <v>617</v>
      </c>
      <c r="C84" s="21" t="s">
        <v>984</v>
      </c>
      <c r="D84" s="124">
        <v>7.746308399903171</v>
      </c>
      <c r="E84" s="6">
        <f t="shared" si="1"/>
        <v>7.746308399903171</v>
      </c>
      <c r="F84" s="4">
        <v>0.38669999999999999</v>
      </c>
      <c r="G84" s="4">
        <v>25</v>
      </c>
      <c r="H84" s="4">
        <v>150</v>
      </c>
      <c r="I84" s="4">
        <v>5400</v>
      </c>
      <c r="J84" s="37">
        <v>829805756987</v>
      </c>
    </row>
    <row r="85" spans="1:10">
      <c r="A85" s="36" t="s">
        <v>1060</v>
      </c>
      <c r="B85" s="21" t="s">
        <v>617</v>
      </c>
      <c r="C85" s="21" t="s">
        <v>985</v>
      </c>
      <c r="D85" s="124">
        <v>7.746308399903171</v>
      </c>
      <c r="E85" s="6">
        <f t="shared" si="1"/>
        <v>7.746308399903171</v>
      </c>
      <c r="F85" s="4">
        <v>0.43459999999999999</v>
      </c>
      <c r="G85" s="4">
        <v>25</v>
      </c>
      <c r="H85" s="4">
        <v>100</v>
      </c>
      <c r="I85" s="4">
        <v>4200</v>
      </c>
      <c r="J85" s="37">
        <v>829805756994</v>
      </c>
    </row>
    <row r="86" spans="1:10">
      <c r="A86" s="36" t="s">
        <v>1061</v>
      </c>
      <c r="B86" s="21" t="s">
        <v>617</v>
      </c>
      <c r="C86" s="21" t="s">
        <v>986</v>
      </c>
      <c r="D86" s="124">
        <v>8.7145969498910674</v>
      </c>
      <c r="E86" s="6">
        <f t="shared" si="1"/>
        <v>8.7145969498910674</v>
      </c>
      <c r="F86" s="4">
        <v>0.4824</v>
      </c>
      <c r="G86" s="4">
        <v>25</v>
      </c>
      <c r="H86" s="4">
        <v>100</v>
      </c>
      <c r="I86" s="4">
        <v>4200</v>
      </c>
      <c r="J86" s="37">
        <v>829805757007</v>
      </c>
    </row>
    <row r="87" spans="1:10">
      <c r="A87" s="36" t="s">
        <v>1062</v>
      </c>
      <c r="B87" s="21" t="s">
        <v>617</v>
      </c>
      <c r="C87" s="21" t="s">
        <v>987</v>
      </c>
      <c r="D87" s="124">
        <v>8.7145969498910674</v>
      </c>
      <c r="E87" s="6">
        <f t="shared" si="1"/>
        <v>8.7145969498910674</v>
      </c>
      <c r="F87" s="4">
        <v>0.53029999999999999</v>
      </c>
      <c r="G87" s="4">
        <v>25</v>
      </c>
      <c r="H87" s="4">
        <v>100</v>
      </c>
      <c r="I87" s="4">
        <v>4200</v>
      </c>
      <c r="J87" s="37">
        <v>829805757014</v>
      </c>
    </row>
    <row r="88" spans="1:10">
      <c r="A88" s="36" t="s">
        <v>1063</v>
      </c>
      <c r="B88" s="21" t="s">
        <v>617</v>
      </c>
      <c r="C88" s="21" t="s">
        <v>988</v>
      </c>
      <c r="D88" s="124">
        <v>12.8</v>
      </c>
      <c r="E88" s="6">
        <f t="shared" si="1"/>
        <v>12.8</v>
      </c>
      <c r="F88" s="4" t="s">
        <v>1393</v>
      </c>
      <c r="G88" s="4" t="s">
        <v>1393</v>
      </c>
      <c r="H88" s="4" t="s">
        <v>1393</v>
      </c>
      <c r="I88" s="4" t="s">
        <v>1393</v>
      </c>
      <c r="J88" s="37" t="s">
        <v>1393</v>
      </c>
    </row>
    <row r="89" spans="1:10">
      <c r="A89" s="36" t="s">
        <v>1064</v>
      </c>
      <c r="B89" s="21" t="s">
        <v>617</v>
      </c>
      <c r="C89" s="21" t="s">
        <v>989</v>
      </c>
      <c r="D89" s="124">
        <v>14.524328249818446</v>
      </c>
      <c r="E89" s="6">
        <f t="shared" si="1"/>
        <v>14.524328249818446</v>
      </c>
      <c r="F89" s="4">
        <v>0.72170000000000001</v>
      </c>
      <c r="G89" s="4">
        <v>25</v>
      </c>
      <c r="H89" s="4">
        <v>75</v>
      </c>
      <c r="I89" s="4">
        <v>3150</v>
      </c>
      <c r="J89" s="37">
        <v>829805757021</v>
      </c>
    </row>
    <row r="90" spans="1:10">
      <c r="A90" s="36" t="s">
        <v>1065</v>
      </c>
      <c r="B90" s="21" t="s">
        <v>617</v>
      </c>
      <c r="C90" s="21" t="s">
        <v>990</v>
      </c>
      <c r="D90" s="124">
        <v>16.864358912289195</v>
      </c>
      <c r="E90" s="6">
        <f t="shared" si="1"/>
        <v>16.864358912289195</v>
      </c>
      <c r="F90" s="4">
        <v>0.8175</v>
      </c>
      <c r="G90" s="4">
        <v>25</v>
      </c>
      <c r="H90" s="4">
        <v>75</v>
      </c>
      <c r="I90" s="4">
        <v>2700</v>
      </c>
      <c r="J90" s="37">
        <v>829805757038</v>
      </c>
    </row>
    <row r="91" spans="1:10">
      <c r="A91" s="36" t="s">
        <v>1066</v>
      </c>
      <c r="B91" s="21" t="s">
        <v>617</v>
      </c>
      <c r="C91" s="21" t="s">
        <v>991</v>
      </c>
      <c r="D91" s="124">
        <v>16.864358912289195</v>
      </c>
      <c r="E91" s="6">
        <f t="shared" si="1"/>
        <v>16.864358912289195</v>
      </c>
      <c r="F91" s="4">
        <v>0.91320000000000001</v>
      </c>
      <c r="G91" s="4">
        <v>25</v>
      </c>
      <c r="H91" s="4">
        <v>50</v>
      </c>
      <c r="I91" s="4">
        <v>2100</v>
      </c>
      <c r="J91" s="37">
        <v>829805757045</v>
      </c>
    </row>
    <row r="92" spans="1:10">
      <c r="A92" s="36" t="s">
        <v>1067</v>
      </c>
      <c r="B92" s="21" t="s">
        <v>617</v>
      </c>
      <c r="C92" s="21" t="s">
        <v>992</v>
      </c>
      <c r="D92" s="124">
        <v>18.800936012264987</v>
      </c>
      <c r="E92" s="6">
        <f t="shared" si="1"/>
        <v>18.800936012264987</v>
      </c>
      <c r="F92" s="4">
        <v>1.0088999999999999</v>
      </c>
      <c r="G92" s="4">
        <v>25</v>
      </c>
      <c r="H92" s="4">
        <v>50</v>
      </c>
      <c r="I92" s="4">
        <v>2100</v>
      </c>
      <c r="J92" s="37">
        <v>829805757052</v>
      </c>
    </row>
    <row r="93" spans="1:10" ht="15" thickBot="1">
      <c r="A93" s="38" t="s">
        <v>1068</v>
      </c>
      <c r="B93" s="44" t="s">
        <v>617</v>
      </c>
      <c r="C93" s="44" t="s">
        <v>993</v>
      </c>
      <c r="D93" s="125">
        <v>18.800936012264987</v>
      </c>
      <c r="E93" s="106">
        <f t="shared" si="1"/>
        <v>18.800936012264987</v>
      </c>
      <c r="F93" s="39">
        <v>1.1047</v>
      </c>
      <c r="G93" s="39">
        <v>25</v>
      </c>
      <c r="H93" s="39">
        <v>50</v>
      </c>
      <c r="I93" s="39">
        <v>2100</v>
      </c>
      <c r="J93" s="42">
        <v>829805757069</v>
      </c>
    </row>
    <row r="94" spans="1:10" ht="15" thickTop="1">
      <c r="A94" s="33" t="s">
        <v>1069</v>
      </c>
      <c r="B94" s="43" t="s">
        <v>618</v>
      </c>
      <c r="C94" s="43" t="s">
        <v>982</v>
      </c>
      <c r="D94" s="123">
        <v>5.8904220124263693</v>
      </c>
      <c r="E94" s="50">
        <f t="shared" si="1"/>
        <v>5.8904220124263693</v>
      </c>
      <c r="F94" s="20">
        <v>0.15970000000000001</v>
      </c>
      <c r="G94" s="20">
        <v>25</v>
      </c>
      <c r="H94" s="20">
        <v>300</v>
      </c>
      <c r="I94" s="20">
        <v>12600</v>
      </c>
      <c r="J94" s="35">
        <v>829805757076</v>
      </c>
    </row>
    <row r="95" spans="1:10">
      <c r="A95" s="36" t="s">
        <v>1070</v>
      </c>
      <c r="B95" s="21" t="s">
        <v>618</v>
      </c>
      <c r="C95" s="21" t="s">
        <v>621</v>
      </c>
      <c r="D95" s="124">
        <v>6.4552569999193086</v>
      </c>
      <c r="E95" s="6">
        <f t="shared" si="1"/>
        <v>6.4552569999193086</v>
      </c>
      <c r="F95" s="4">
        <v>0.2268</v>
      </c>
      <c r="G95" s="4">
        <v>25</v>
      </c>
      <c r="H95" s="4">
        <v>200</v>
      </c>
      <c r="I95" s="4">
        <v>8400</v>
      </c>
      <c r="J95" s="37">
        <v>829805757083</v>
      </c>
    </row>
    <row r="96" spans="1:10">
      <c r="A96" s="36" t="s">
        <v>1071</v>
      </c>
      <c r="B96" s="21" t="s">
        <v>618</v>
      </c>
      <c r="C96" s="21" t="s">
        <v>622</v>
      </c>
      <c r="D96" s="124">
        <v>6.8587105624142666</v>
      </c>
      <c r="E96" s="6">
        <f t="shared" si="1"/>
        <v>6.8587105624142666</v>
      </c>
      <c r="F96" s="4">
        <v>0.29399999999999998</v>
      </c>
      <c r="G96" s="4">
        <v>25</v>
      </c>
      <c r="H96" s="4">
        <v>200</v>
      </c>
      <c r="I96" s="4">
        <v>7200</v>
      </c>
      <c r="J96" s="37">
        <v>829805757090</v>
      </c>
    </row>
    <row r="97" spans="1:10">
      <c r="A97" s="36" t="s">
        <v>1072</v>
      </c>
      <c r="B97" s="21" t="s">
        <v>618</v>
      </c>
      <c r="C97" s="21" t="s">
        <v>623</v>
      </c>
      <c r="D97" s="124">
        <v>6.8587105624142666</v>
      </c>
      <c r="E97" s="6">
        <f t="shared" si="1"/>
        <v>6.8587105624142666</v>
      </c>
      <c r="F97" s="4">
        <v>0.36120000000000002</v>
      </c>
      <c r="G97" s="4">
        <v>25</v>
      </c>
      <c r="H97" s="4">
        <v>150</v>
      </c>
      <c r="I97" s="4">
        <v>6300</v>
      </c>
      <c r="J97" s="37">
        <v>829805757106</v>
      </c>
    </row>
    <row r="98" spans="1:10">
      <c r="A98" s="36" t="s">
        <v>1073</v>
      </c>
      <c r="B98" s="21" t="s">
        <v>618</v>
      </c>
      <c r="C98" s="21" t="s">
        <v>983</v>
      </c>
      <c r="D98" s="124">
        <v>8.4725248123940933</v>
      </c>
      <c r="E98" s="6">
        <f t="shared" si="1"/>
        <v>8.4725248123940933</v>
      </c>
      <c r="F98" s="4">
        <v>0.4284</v>
      </c>
      <c r="G98" s="4">
        <v>25</v>
      </c>
      <c r="H98" s="4">
        <v>150</v>
      </c>
      <c r="I98" s="4">
        <v>5400</v>
      </c>
      <c r="J98" s="37">
        <v>829805757113</v>
      </c>
    </row>
    <row r="99" spans="1:10">
      <c r="A99" s="36" t="s">
        <v>1074</v>
      </c>
      <c r="B99" s="21" t="s">
        <v>618</v>
      </c>
      <c r="C99" s="21" t="s">
        <v>624</v>
      </c>
      <c r="D99" s="124">
        <v>8.4725248123940933</v>
      </c>
      <c r="E99" s="6">
        <f t="shared" si="1"/>
        <v>8.4725248123940933</v>
      </c>
      <c r="F99" s="4">
        <v>0.4955</v>
      </c>
      <c r="G99" s="4">
        <v>25</v>
      </c>
      <c r="H99" s="4">
        <v>100</v>
      </c>
      <c r="I99" s="4">
        <v>4200</v>
      </c>
      <c r="J99" s="37">
        <v>829805757120</v>
      </c>
    </row>
    <row r="100" spans="1:10">
      <c r="A100" s="36" t="s">
        <v>1075</v>
      </c>
      <c r="B100" s="21" t="s">
        <v>618</v>
      </c>
      <c r="C100" s="21" t="s">
        <v>984</v>
      </c>
      <c r="D100" s="124">
        <v>10.08633906237392</v>
      </c>
      <c r="E100" s="6">
        <f t="shared" si="1"/>
        <v>10.08633906237392</v>
      </c>
      <c r="F100" s="4">
        <v>0.56269999999999998</v>
      </c>
      <c r="G100" s="4">
        <v>25</v>
      </c>
      <c r="H100" s="4">
        <v>100</v>
      </c>
      <c r="I100" s="4">
        <v>4200</v>
      </c>
      <c r="J100" s="37">
        <v>829805757137</v>
      </c>
    </row>
    <row r="101" spans="1:10">
      <c r="A101" s="36" t="s">
        <v>1076</v>
      </c>
      <c r="B101" s="21" t="s">
        <v>618</v>
      </c>
      <c r="C101" s="21" t="s">
        <v>985</v>
      </c>
      <c r="D101" s="124">
        <v>10.08633906237392</v>
      </c>
      <c r="E101" s="6">
        <f t="shared" si="1"/>
        <v>10.08633906237392</v>
      </c>
      <c r="F101" s="4">
        <v>0.62990000000000002</v>
      </c>
      <c r="G101" s="4">
        <v>25</v>
      </c>
      <c r="H101" s="4">
        <v>100</v>
      </c>
      <c r="I101" s="4">
        <v>3600</v>
      </c>
      <c r="J101" s="37">
        <v>829805757144</v>
      </c>
    </row>
    <row r="102" spans="1:10">
      <c r="A102" s="36" t="s">
        <v>1077</v>
      </c>
      <c r="B102" s="21" t="s">
        <v>618</v>
      </c>
      <c r="C102" s="21" t="s">
        <v>986</v>
      </c>
      <c r="D102" s="124">
        <v>11.861534737351729</v>
      </c>
      <c r="E102" s="6">
        <f t="shared" si="1"/>
        <v>11.861534737351729</v>
      </c>
      <c r="F102" s="4">
        <v>0.69710000000000005</v>
      </c>
      <c r="G102" s="4">
        <v>25</v>
      </c>
      <c r="H102" s="4">
        <v>75</v>
      </c>
      <c r="I102" s="4">
        <v>3150</v>
      </c>
      <c r="J102" s="37">
        <v>829805757151</v>
      </c>
    </row>
    <row r="103" spans="1:10">
      <c r="A103" s="36" t="s">
        <v>1078</v>
      </c>
      <c r="B103" s="21" t="s">
        <v>618</v>
      </c>
      <c r="C103" s="21" t="s">
        <v>987</v>
      </c>
      <c r="D103" s="124">
        <v>11.861534737351729</v>
      </c>
      <c r="E103" s="6">
        <f t="shared" si="1"/>
        <v>11.861534737351729</v>
      </c>
      <c r="F103" s="4">
        <v>0.76429999999999998</v>
      </c>
      <c r="G103" s="4">
        <v>25</v>
      </c>
      <c r="H103" s="4">
        <v>75</v>
      </c>
      <c r="I103" s="4">
        <v>3150</v>
      </c>
      <c r="J103" s="37">
        <v>829805757168</v>
      </c>
    </row>
    <row r="104" spans="1:10">
      <c r="A104" s="36" t="s">
        <v>1079</v>
      </c>
      <c r="B104" s="21" t="s">
        <v>618</v>
      </c>
      <c r="C104" s="21" t="s">
        <v>988</v>
      </c>
      <c r="D104" s="124">
        <v>19.446461712256919</v>
      </c>
      <c r="E104" s="6">
        <f t="shared" si="1"/>
        <v>19.446461712256919</v>
      </c>
      <c r="F104" s="4">
        <v>0.83140000000000003</v>
      </c>
      <c r="G104" s="4">
        <v>25</v>
      </c>
      <c r="H104" s="4">
        <v>50</v>
      </c>
      <c r="I104" s="4">
        <v>2100</v>
      </c>
      <c r="J104" s="37">
        <v>829805757175</v>
      </c>
    </row>
    <row r="105" spans="1:10">
      <c r="A105" s="36" t="s">
        <v>1080</v>
      </c>
      <c r="B105" s="21" t="s">
        <v>618</v>
      </c>
      <c r="C105" s="21" t="s">
        <v>1045</v>
      </c>
      <c r="D105" s="124">
        <v>19.446461712256919</v>
      </c>
      <c r="E105" s="6">
        <f t="shared" si="1"/>
        <v>19.446461712256919</v>
      </c>
      <c r="F105" s="4">
        <v>0.89859999999999995</v>
      </c>
      <c r="G105" s="4">
        <v>25</v>
      </c>
      <c r="H105" s="4">
        <v>50</v>
      </c>
      <c r="I105" s="4">
        <v>2100</v>
      </c>
      <c r="J105" s="37">
        <v>829805757182</v>
      </c>
    </row>
    <row r="106" spans="1:10">
      <c r="A106" s="36" t="s">
        <v>1081</v>
      </c>
      <c r="B106" s="21" t="s">
        <v>618</v>
      </c>
      <c r="C106" s="21" t="s">
        <v>1046</v>
      </c>
      <c r="D106" s="124">
        <v>19.446461712256919</v>
      </c>
      <c r="E106" s="6">
        <f t="shared" si="1"/>
        <v>19.446461712256919</v>
      </c>
      <c r="F106" s="4">
        <v>0.96579999999999999</v>
      </c>
      <c r="G106" s="4">
        <v>25</v>
      </c>
      <c r="H106" s="4">
        <v>50</v>
      </c>
      <c r="I106" s="4">
        <v>2100</v>
      </c>
      <c r="J106" s="37">
        <v>829805757199</v>
      </c>
    </row>
    <row r="107" spans="1:10">
      <c r="A107" s="36" t="s">
        <v>1082</v>
      </c>
      <c r="B107" s="21" t="s">
        <v>618</v>
      </c>
      <c r="C107" s="21" t="s">
        <v>989</v>
      </c>
      <c r="D107" s="124">
        <v>19.446461712256919</v>
      </c>
      <c r="E107" s="6">
        <f t="shared" si="1"/>
        <v>19.446461712256919</v>
      </c>
      <c r="F107" s="4">
        <v>1.0329999999999999</v>
      </c>
      <c r="G107" s="4">
        <v>25</v>
      </c>
      <c r="H107" s="4">
        <v>50</v>
      </c>
      <c r="I107" s="4">
        <v>2100</v>
      </c>
      <c r="J107" s="37">
        <v>829805757205</v>
      </c>
    </row>
    <row r="108" spans="1:10">
      <c r="A108" s="36" t="s">
        <v>1083</v>
      </c>
      <c r="B108" s="21" t="s">
        <v>618</v>
      </c>
      <c r="C108" s="21" t="s">
        <v>1047</v>
      </c>
      <c r="D108" s="124">
        <v>22.674090212216573</v>
      </c>
      <c r="E108" s="6">
        <f t="shared" si="1"/>
        <v>22.674090212216573</v>
      </c>
      <c r="F108" s="4">
        <v>1.1001000000000001</v>
      </c>
      <c r="G108" s="4">
        <v>25</v>
      </c>
      <c r="H108" s="4">
        <v>50</v>
      </c>
      <c r="I108" s="4">
        <v>2100</v>
      </c>
      <c r="J108" s="37">
        <v>829805757212</v>
      </c>
    </row>
    <row r="109" spans="1:10">
      <c r="A109" s="36" t="s">
        <v>1084</v>
      </c>
      <c r="B109" s="21" t="s">
        <v>618</v>
      </c>
      <c r="C109" s="21" t="s">
        <v>990</v>
      </c>
      <c r="D109" s="124">
        <v>22.674090212216573</v>
      </c>
      <c r="E109" s="6">
        <f t="shared" si="1"/>
        <v>22.674090212216573</v>
      </c>
      <c r="F109" s="4">
        <v>1.1673</v>
      </c>
      <c r="G109" s="4">
        <v>25</v>
      </c>
      <c r="H109" s="4">
        <v>50</v>
      </c>
      <c r="I109" s="4">
        <v>2100</v>
      </c>
      <c r="J109" s="37">
        <v>829805757229</v>
      </c>
    </row>
    <row r="110" spans="1:10">
      <c r="A110" s="36" t="s">
        <v>1085</v>
      </c>
      <c r="B110" s="21" t="s">
        <v>618</v>
      </c>
      <c r="C110" s="21" t="s">
        <v>1048</v>
      </c>
      <c r="D110" s="124">
        <v>22.674090212216573</v>
      </c>
      <c r="E110" s="6">
        <f t="shared" si="1"/>
        <v>22.674090212216573</v>
      </c>
      <c r="F110" s="4">
        <v>1.2344999999999999</v>
      </c>
      <c r="G110" s="4">
        <v>25</v>
      </c>
      <c r="H110" s="4">
        <v>50</v>
      </c>
      <c r="I110" s="4">
        <v>1800</v>
      </c>
      <c r="J110" s="37">
        <v>829805757236</v>
      </c>
    </row>
    <row r="111" spans="1:10">
      <c r="A111" s="36" t="s">
        <v>1086</v>
      </c>
      <c r="B111" s="21" t="s">
        <v>618</v>
      </c>
      <c r="C111" s="21" t="s">
        <v>991</v>
      </c>
      <c r="D111" s="124">
        <v>22.674090212216573</v>
      </c>
      <c r="E111" s="6">
        <f t="shared" si="1"/>
        <v>22.674090212216573</v>
      </c>
      <c r="F111" s="4">
        <v>1.3017000000000001</v>
      </c>
      <c r="G111" s="4">
        <v>25</v>
      </c>
      <c r="H111" s="4">
        <v>50</v>
      </c>
      <c r="I111" s="4">
        <v>1800</v>
      </c>
      <c r="J111" s="37">
        <v>829805757243</v>
      </c>
    </row>
    <row r="112" spans="1:10">
      <c r="A112" s="36" t="s">
        <v>1087</v>
      </c>
      <c r="B112" s="21" t="s">
        <v>618</v>
      </c>
      <c r="C112" s="21" t="s">
        <v>1049</v>
      </c>
      <c r="D112" s="124">
        <v>26.063100137174207</v>
      </c>
      <c r="E112" s="6">
        <f t="shared" si="1"/>
        <v>26.063100137174207</v>
      </c>
      <c r="F112" s="4">
        <v>1.3689</v>
      </c>
      <c r="G112" s="4">
        <v>25</v>
      </c>
      <c r="H112" s="4">
        <v>50</v>
      </c>
      <c r="I112" s="4">
        <v>1800</v>
      </c>
      <c r="J112" s="37">
        <v>829805757250</v>
      </c>
    </row>
    <row r="113" spans="1:10">
      <c r="A113" s="36" t="s">
        <v>1088</v>
      </c>
      <c r="B113" s="21" t="s">
        <v>618</v>
      </c>
      <c r="C113" s="21" t="s">
        <v>992</v>
      </c>
      <c r="D113" s="124">
        <v>26.063100137174207</v>
      </c>
      <c r="E113" s="6">
        <f t="shared" si="1"/>
        <v>26.063100137174207</v>
      </c>
      <c r="F113" s="4">
        <v>1.4359999999999999</v>
      </c>
      <c r="G113" s="4">
        <v>25</v>
      </c>
      <c r="H113" s="4">
        <v>50</v>
      </c>
      <c r="I113" s="4">
        <v>1500</v>
      </c>
      <c r="J113" s="37">
        <v>829805757267</v>
      </c>
    </row>
    <row r="114" spans="1:10">
      <c r="A114" s="36" t="s">
        <v>1089</v>
      </c>
      <c r="B114" s="21" t="s">
        <v>618</v>
      </c>
      <c r="C114" s="21" t="s">
        <v>1050</v>
      </c>
      <c r="D114" s="124">
        <v>26.063100137174207</v>
      </c>
      <c r="E114" s="6">
        <f t="shared" si="1"/>
        <v>26.063100137174207</v>
      </c>
      <c r="F114" s="4">
        <v>1.5032000000000001</v>
      </c>
      <c r="G114" s="4">
        <v>25</v>
      </c>
      <c r="H114" s="4">
        <v>50</v>
      </c>
      <c r="I114" s="4">
        <v>1500</v>
      </c>
      <c r="J114" s="37">
        <v>829805757274</v>
      </c>
    </row>
    <row r="115" spans="1:10" ht="15" thickBot="1">
      <c r="A115" s="38" t="s">
        <v>1090</v>
      </c>
      <c r="B115" s="44" t="s">
        <v>618</v>
      </c>
      <c r="C115" s="44" t="s">
        <v>993</v>
      </c>
      <c r="D115" s="125">
        <v>26.063100137174207</v>
      </c>
      <c r="E115" s="66">
        <f t="shared" si="1"/>
        <v>26.063100137174207</v>
      </c>
      <c r="F115" s="39">
        <v>1.5704</v>
      </c>
      <c r="G115" s="39">
        <v>25</v>
      </c>
      <c r="H115" s="39">
        <v>50</v>
      </c>
      <c r="I115" s="39">
        <v>1500</v>
      </c>
      <c r="J115" s="42">
        <v>829805757281</v>
      </c>
    </row>
    <row r="116" spans="1:10" ht="15" thickTop="1">
      <c r="A116" s="33" t="s">
        <v>1091</v>
      </c>
      <c r="B116" s="43" t="s">
        <v>619</v>
      </c>
      <c r="C116" s="43" t="s">
        <v>982</v>
      </c>
      <c r="D116" s="123">
        <v>7.5042362624061978</v>
      </c>
      <c r="E116" s="15">
        <f t="shared" si="1"/>
        <v>7.5042362624061978</v>
      </c>
      <c r="F116" s="20">
        <v>0.25209999999999999</v>
      </c>
      <c r="G116" s="20">
        <v>25</v>
      </c>
      <c r="H116" s="20">
        <v>150</v>
      </c>
      <c r="I116" s="20">
        <v>6300</v>
      </c>
      <c r="J116" s="35">
        <v>829805757298</v>
      </c>
    </row>
    <row r="117" spans="1:10">
      <c r="A117" s="36" t="s">
        <v>1092</v>
      </c>
      <c r="B117" s="21" t="s">
        <v>619</v>
      </c>
      <c r="C117" s="21" t="s">
        <v>621</v>
      </c>
      <c r="D117" s="124">
        <v>8.4725248123940933</v>
      </c>
      <c r="E117" s="6">
        <f t="shared" si="1"/>
        <v>8.4725248123940933</v>
      </c>
      <c r="F117" s="4">
        <v>0.32100000000000001</v>
      </c>
      <c r="G117" s="4">
        <v>25</v>
      </c>
      <c r="H117" s="4">
        <v>150</v>
      </c>
      <c r="I117" s="4">
        <v>6300</v>
      </c>
      <c r="J117" s="37">
        <v>829805757304</v>
      </c>
    </row>
    <row r="118" spans="1:10">
      <c r="A118" s="36" t="s">
        <v>1093</v>
      </c>
      <c r="B118" s="21" t="s">
        <v>619</v>
      </c>
      <c r="C118" s="21" t="s">
        <v>622</v>
      </c>
      <c r="D118" s="124">
        <v>9.0373597998870316</v>
      </c>
      <c r="E118" s="6">
        <f t="shared" si="1"/>
        <v>9.0373597998870316</v>
      </c>
      <c r="F118" s="4">
        <v>0.4128</v>
      </c>
      <c r="G118" s="4">
        <v>25</v>
      </c>
      <c r="H118" s="4">
        <v>150</v>
      </c>
      <c r="I118" s="4">
        <v>5400</v>
      </c>
      <c r="J118" s="37">
        <v>829805757311</v>
      </c>
    </row>
    <row r="119" spans="1:10">
      <c r="A119" s="36" t="s">
        <v>1094</v>
      </c>
      <c r="B119" s="21" t="s">
        <v>619</v>
      </c>
      <c r="C119" s="21" t="s">
        <v>623</v>
      </c>
      <c r="D119" s="124">
        <v>9.0373597998870316</v>
      </c>
      <c r="E119" s="6">
        <f t="shared" si="1"/>
        <v>9.0373597998870316</v>
      </c>
      <c r="F119" s="4">
        <v>0.50460000000000005</v>
      </c>
      <c r="G119" s="4">
        <v>25</v>
      </c>
      <c r="H119" s="4">
        <v>100</v>
      </c>
      <c r="I119" s="4">
        <v>4200</v>
      </c>
      <c r="J119" s="37">
        <v>829805757328</v>
      </c>
    </row>
    <row r="120" spans="1:10">
      <c r="A120" s="36" t="s">
        <v>1095</v>
      </c>
      <c r="B120" s="21" t="s">
        <v>619</v>
      </c>
      <c r="C120" s="21" t="s">
        <v>983</v>
      </c>
      <c r="D120" s="124">
        <v>10.651174049866858</v>
      </c>
      <c r="E120" s="6">
        <f t="shared" si="1"/>
        <v>10.651174049866858</v>
      </c>
      <c r="F120" s="4">
        <v>0.59640000000000004</v>
      </c>
      <c r="G120" s="4">
        <v>25</v>
      </c>
      <c r="H120" s="4">
        <v>100</v>
      </c>
      <c r="I120" s="4">
        <v>3600</v>
      </c>
      <c r="J120" s="37">
        <v>829805757335</v>
      </c>
    </row>
    <row r="121" spans="1:10">
      <c r="A121" s="36" t="s">
        <v>1096</v>
      </c>
      <c r="B121" s="21" t="s">
        <v>619</v>
      </c>
      <c r="C121" s="21" t="s">
        <v>624</v>
      </c>
      <c r="D121" s="124">
        <v>10.651174049866858</v>
      </c>
      <c r="E121" s="6">
        <f t="shared" si="1"/>
        <v>10.651174049866858</v>
      </c>
      <c r="F121" s="4">
        <v>0.68820000000000003</v>
      </c>
      <c r="G121" s="4">
        <v>25</v>
      </c>
      <c r="H121" s="4">
        <v>100</v>
      </c>
      <c r="I121" s="4">
        <v>3600</v>
      </c>
      <c r="J121" s="37">
        <v>829805757342</v>
      </c>
    </row>
    <row r="122" spans="1:10">
      <c r="A122" s="36" t="s">
        <v>1097</v>
      </c>
      <c r="B122" s="21" t="s">
        <v>619</v>
      </c>
      <c r="C122" s="21" t="s">
        <v>984</v>
      </c>
      <c r="D122" s="124">
        <v>12.749132574840637</v>
      </c>
      <c r="E122" s="6">
        <f t="shared" si="1"/>
        <v>12.749132574840637</v>
      </c>
      <c r="F122" s="4">
        <v>0.78</v>
      </c>
      <c r="G122" s="4">
        <v>25</v>
      </c>
      <c r="H122" s="4">
        <v>75</v>
      </c>
      <c r="I122" s="4">
        <v>3150</v>
      </c>
      <c r="J122" s="37">
        <v>829805757359</v>
      </c>
    </row>
    <row r="123" spans="1:10">
      <c r="A123" s="36" t="s">
        <v>1098</v>
      </c>
      <c r="B123" s="21" t="s">
        <v>619</v>
      </c>
      <c r="C123" s="21" t="s">
        <v>985</v>
      </c>
      <c r="D123" s="124">
        <v>12.749132574840637</v>
      </c>
      <c r="E123" s="6">
        <f t="shared" si="1"/>
        <v>12.749132574840637</v>
      </c>
      <c r="F123" s="4">
        <v>0.87180000000000002</v>
      </c>
      <c r="G123" s="4">
        <v>25</v>
      </c>
      <c r="H123" s="4">
        <v>75</v>
      </c>
      <c r="I123" s="4">
        <v>2700</v>
      </c>
      <c r="J123" s="37">
        <v>829805757366</v>
      </c>
    </row>
    <row r="124" spans="1:10">
      <c r="A124" s="36" t="s">
        <v>1099</v>
      </c>
      <c r="B124" s="21" t="s">
        <v>619</v>
      </c>
      <c r="C124" s="21" t="s">
        <v>986</v>
      </c>
      <c r="D124" s="124">
        <v>15.169853949810378</v>
      </c>
      <c r="E124" s="6">
        <f t="shared" si="1"/>
        <v>15.169853949810378</v>
      </c>
      <c r="F124" s="4">
        <v>0.96360000000000001</v>
      </c>
      <c r="G124" s="4">
        <v>25</v>
      </c>
      <c r="H124" s="4">
        <v>75</v>
      </c>
      <c r="I124" s="4">
        <v>2250</v>
      </c>
      <c r="J124" s="37">
        <v>829805757373</v>
      </c>
    </row>
    <row r="125" spans="1:10">
      <c r="A125" s="36" t="s">
        <v>1100</v>
      </c>
      <c r="B125" s="21" t="s">
        <v>619</v>
      </c>
      <c r="C125" s="21" t="s">
        <v>987</v>
      </c>
      <c r="D125" s="124">
        <v>15.169853949810378</v>
      </c>
      <c r="E125" s="6">
        <f t="shared" si="1"/>
        <v>15.169853949810378</v>
      </c>
      <c r="F125" s="4">
        <v>1.0553999999999999</v>
      </c>
      <c r="G125" s="4">
        <v>25</v>
      </c>
      <c r="H125" s="4">
        <v>50</v>
      </c>
      <c r="I125" s="4">
        <v>2100</v>
      </c>
      <c r="J125" s="37">
        <v>829805757380</v>
      </c>
    </row>
    <row r="126" spans="1:10">
      <c r="A126" s="36" t="s">
        <v>1101</v>
      </c>
      <c r="B126" s="21" t="s">
        <v>619</v>
      </c>
      <c r="C126" s="21" t="s">
        <v>988</v>
      </c>
      <c r="D126" s="124">
        <v>24.368595174695393</v>
      </c>
      <c r="E126" s="6">
        <f t="shared" si="1"/>
        <v>24.368595174695393</v>
      </c>
      <c r="F126" s="4">
        <v>1.1472</v>
      </c>
      <c r="G126" s="4">
        <v>25</v>
      </c>
      <c r="H126" s="4">
        <v>50</v>
      </c>
      <c r="I126" s="4">
        <v>2100</v>
      </c>
      <c r="J126" s="37">
        <v>829805757397</v>
      </c>
    </row>
    <row r="127" spans="1:10">
      <c r="A127" s="36" t="s">
        <v>1102</v>
      </c>
      <c r="B127" s="21" t="s">
        <v>619</v>
      </c>
      <c r="C127" s="21" t="s">
        <v>1045</v>
      </c>
      <c r="D127" s="124">
        <v>24.368595174695393</v>
      </c>
      <c r="E127" s="6">
        <f t="shared" si="1"/>
        <v>24.368595174695393</v>
      </c>
      <c r="F127" s="4">
        <v>1.2391000000000001</v>
      </c>
      <c r="G127" s="4">
        <v>25</v>
      </c>
      <c r="H127" s="4">
        <v>50</v>
      </c>
      <c r="I127" s="4">
        <v>1800</v>
      </c>
      <c r="J127" s="37">
        <v>829805757403</v>
      </c>
    </row>
    <row r="128" spans="1:10">
      <c r="A128" s="36" t="s">
        <v>1103</v>
      </c>
      <c r="B128" s="21" t="s">
        <v>619</v>
      </c>
      <c r="C128" s="21" t="s">
        <v>1046</v>
      </c>
      <c r="D128" s="124">
        <v>24.368595174695393</v>
      </c>
      <c r="E128" s="6">
        <f t="shared" si="1"/>
        <v>24.368595174695393</v>
      </c>
      <c r="F128" s="4">
        <v>1.3309</v>
      </c>
      <c r="G128" s="4">
        <v>25</v>
      </c>
      <c r="H128" s="4">
        <v>50</v>
      </c>
      <c r="I128" s="4">
        <v>1800</v>
      </c>
      <c r="J128" s="37">
        <v>829805757410</v>
      </c>
    </row>
    <row r="129" spans="1:10">
      <c r="A129" s="36" t="s">
        <v>1104</v>
      </c>
      <c r="B129" s="21" t="s">
        <v>619</v>
      </c>
      <c r="C129" s="21" t="s">
        <v>989</v>
      </c>
      <c r="D129" s="124">
        <v>24.368595174695393</v>
      </c>
      <c r="E129" s="6">
        <f t="shared" si="1"/>
        <v>24.368595174695393</v>
      </c>
      <c r="F129" s="4">
        <v>1.4227000000000001</v>
      </c>
      <c r="G129" s="4">
        <v>25</v>
      </c>
      <c r="H129" s="4">
        <v>50</v>
      </c>
      <c r="I129" s="4">
        <v>1500</v>
      </c>
      <c r="J129" s="37">
        <v>829805757427</v>
      </c>
    </row>
    <row r="130" spans="1:10">
      <c r="A130" s="36" t="s">
        <v>1105</v>
      </c>
      <c r="B130" s="21" t="s">
        <v>619</v>
      </c>
      <c r="C130" s="21" t="s">
        <v>1047</v>
      </c>
      <c r="D130" s="124">
        <v>29.210037924634872</v>
      </c>
      <c r="E130" s="6">
        <f t="shared" si="1"/>
        <v>29.210037924634872</v>
      </c>
      <c r="F130" s="4">
        <v>1.5145</v>
      </c>
      <c r="G130" s="4">
        <v>25</v>
      </c>
      <c r="H130" s="4">
        <v>50</v>
      </c>
      <c r="I130" s="4">
        <v>1500</v>
      </c>
      <c r="J130" s="37">
        <v>829805757434</v>
      </c>
    </row>
    <row r="131" spans="1:10">
      <c r="A131" s="36" t="s">
        <v>1106</v>
      </c>
      <c r="B131" s="21" t="s">
        <v>619</v>
      </c>
      <c r="C131" s="21" t="s">
        <v>990</v>
      </c>
      <c r="D131" s="124">
        <v>29.210037924634872</v>
      </c>
      <c r="E131" s="6">
        <f t="shared" si="1"/>
        <v>29.210037924634872</v>
      </c>
      <c r="F131" s="4">
        <v>1.6063000000000001</v>
      </c>
      <c r="G131" s="4">
        <v>25</v>
      </c>
      <c r="H131" s="4">
        <v>50</v>
      </c>
      <c r="I131" s="4">
        <v>1500</v>
      </c>
      <c r="J131" s="37">
        <v>829805757441</v>
      </c>
    </row>
    <row r="132" spans="1:10">
      <c r="A132" s="36" t="s">
        <v>1107</v>
      </c>
      <c r="B132" s="21" t="s">
        <v>619</v>
      </c>
      <c r="C132" s="21" t="s">
        <v>1048</v>
      </c>
      <c r="D132" s="124">
        <v>29.210037924634872</v>
      </c>
      <c r="E132" s="6">
        <f t="shared" si="1"/>
        <v>29.210037924634872</v>
      </c>
      <c r="F132" s="4">
        <v>1.6980999999999999</v>
      </c>
      <c r="G132" s="4">
        <v>0</v>
      </c>
      <c r="H132" s="4">
        <v>40</v>
      </c>
      <c r="I132" s="4">
        <v>1440</v>
      </c>
      <c r="J132" s="37">
        <v>829805757458</v>
      </c>
    </row>
    <row r="133" spans="1:10">
      <c r="A133" s="36" t="s">
        <v>1108</v>
      </c>
      <c r="B133" s="21" t="s">
        <v>619</v>
      </c>
      <c r="C133" s="21" t="s">
        <v>991</v>
      </c>
      <c r="D133" s="124">
        <v>29.210037924634872</v>
      </c>
      <c r="E133" s="6">
        <f t="shared" si="1"/>
        <v>29.210037924634872</v>
      </c>
      <c r="F133" s="4">
        <v>1.7899</v>
      </c>
      <c r="G133" s="4">
        <v>0</v>
      </c>
      <c r="H133" s="4">
        <v>40</v>
      </c>
      <c r="I133" s="4">
        <v>1200</v>
      </c>
      <c r="J133" s="37">
        <v>829805757465</v>
      </c>
    </row>
    <row r="134" spans="1:10">
      <c r="A134" s="36" t="s">
        <v>1109</v>
      </c>
      <c r="B134" s="21" t="s">
        <v>619</v>
      </c>
      <c r="C134" s="21" t="s">
        <v>1049</v>
      </c>
      <c r="D134" s="124">
        <v>33.163882837085445</v>
      </c>
      <c r="E134" s="6">
        <f t="shared" si="1"/>
        <v>33.163882837085445</v>
      </c>
      <c r="F134" s="4">
        <v>1.8816999999999999</v>
      </c>
      <c r="G134" s="4">
        <v>0</v>
      </c>
      <c r="H134" s="4">
        <v>40</v>
      </c>
      <c r="I134" s="4">
        <v>1200</v>
      </c>
      <c r="J134" s="37">
        <v>829805757472</v>
      </c>
    </row>
    <row r="135" spans="1:10">
      <c r="A135" s="36" t="s">
        <v>1110</v>
      </c>
      <c r="B135" s="21" t="s">
        <v>619</v>
      </c>
      <c r="C135" s="21" t="s">
        <v>992</v>
      </c>
      <c r="D135" s="124">
        <v>33.163882837085445</v>
      </c>
      <c r="E135" s="6">
        <f t="shared" si="1"/>
        <v>33.163882837085445</v>
      </c>
      <c r="F135" s="4">
        <v>1.9735</v>
      </c>
      <c r="G135" s="4">
        <v>0</v>
      </c>
      <c r="H135" s="4">
        <v>40</v>
      </c>
      <c r="I135" s="4">
        <v>1200</v>
      </c>
      <c r="J135" s="37">
        <v>829805757489</v>
      </c>
    </row>
    <row r="136" spans="1:10">
      <c r="A136" s="36" t="s">
        <v>1111</v>
      </c>
      <c r="B136" s="21" t="s">
        <v>619</v>
      </c>
      <c r="C136" s="21" t="s">
        <v>1050</v>
      </c>
      <c r="D136" s="124">
        <v>33.163882837085445</v>
      </c>
      <c r="E136" s="6">
        <f t="shared" si="1"/>
        <v>33.163882837085445</v>
      </c>
      <c r="F136" s="4">
        <v>2.0653000000000001</v>
      </c>
      <c r="G136" s="4">
        <v>0</v>
      </c>
      <c r="H136" s="4">
        <v>30</v>
      </c>
      <c r="I136" s="4">
        <v>1080</v>
      </c>
      <c r="J136" s="37">
        <v>829805757496</v>
      </c>
    </row>
    <row r="137" spans="1:10" ht="15" thickBot="1">
      <c r="A137" s="38" t="s">
        <v>1112</v>
      </c>
      <c r="B137" s="44" t="s">
        <v>619</v>
      </c>
      <c r="C137" s="44" t="s">
        <v>993</v>
      </c>
      <c r="D137" s="125">
        <v>33.163882837085445</v>
      </c>
      <c r="E137" s="106">
        <f t="shared" ref="E137:E200" si="2">SUM(D137*BSN)</f>
        <v>33.163882837085445</v>
      </c>
      <c r="F137" s="39">
        <v>2.1572</v>
      </c>
      <c r="G137" s="39">
        <v>0</v>
      </c>
      <c r="H137" s="39">
        <v>30</v>
      </c>
      <c r="I137" s="39">
        <v>1080</v>
      </c>
      <c r="J137" s="42">
        <v>829805757502</v>
      </c>
    </row>
    <row r="138" spans="1:10" ht="15" thickTop="1">
      <c r="A138" s="33" t="s">
        <v>1113</v>
      </c>
      <c r="B138" s="43" t="s">
        <v>620</v>
      </c>
      <c r="C138" s="43" t="s">
        <v>982</v>
      </c>
      <c r="D138" s="123">
        <v>9.3601226498829977</v>
      </c>
      <c r="E138" s="50">
        <f t="shared" si="2"/>
        <v>9.3601226498829977</v>
      </c>
      <c r="F138" s="20">
        <v>0.3135</v>
      </c>
      <c r="G138" s="20">
        <v>25</v>
      </c>
      <c r="H138" s="20">
        <v>100</v>
      </c>
      <c r="I138" s="20">
        <v>4200</v>
      </c>
      <c r="J138" s="35">
        <v>829805757519</v>
      </c>
    </row>
    <row r="139" spans="1:10">
      <c r="A139" s="36" t="s">
        <v>1114</v>
      </c>
      <c r="B139" s="21" t="s">
        <v>620</v>
      </c>
      <c r="C139" s="21" t="s">
        <v>621</v>
      </c>
      <c r="D139" s="124">
        <v>10.08633906237392</v>
      </c>
      <c r="E139" s="6">
        <f t="shared" si="2"/>
        <v>10.08633906237392</v>
      </c>
      <c r="F139" s="4">
        <v>0.36580000000000001</v>
      </c>
      <c r="G139" s="4">
        <v>25</v>
      </c>
      <c r="H139" s="4">
        <v>75</v>
      </c>
      <c r="I139" s="4">
        <v>3150</v>
      </c>
      <c r="J139" s="37">
        <v>829805757526</v>
      </c>
    </row>
    <row r="140" spans="1:10">
      <c r="A140" s="36" t="s">
        <v>1115</v>
      </c>
      <c r="B140" s="21" t="s">
        <v>620</v>
      </c>
      <c r="C140" s="21" t="s">
        <v>622</v>
      </c>
      <c r="D140" s="124">
        <v>11.2160090373598</v>
      </c>
      <c r="E140" s="6">
        <f t="shared" si="2"/>
        <v>11.2160090373598</v>
      </c>
      <c r="F140" s="4">
        <v>0.47049999999999997</v>
      </c>
      <c r="G140" s="4">
        <v>25</v>
      </c>
      <c r="H140" s="4">
        <v>75</v>
      </c>
      <c r="I140" s="4">
        <v>3150</v>
      </c>
      <c r="J140" s="37">
        <v>829805757533</v>
      </c>
    </row>
    <row r="141" spans="1:10">
      <c r="A141" s="36" t="s">
        <v>1116</v>
      </c>
      <c r="B141" s="21" t="s">
        <v>620</v>
      </c>
      <c r="C141" s="21" t="s">
        <v>623</v>
      </c>
      <c r="D141" s="124">
        <v>11.2160090373598</v>
      </c>
      <c r="E141" s="6">
        <f t="shared" si="2"/>
        <v>11.2160090373598</v>
      </c>
      <c r="F141" s="4">
        <v>0.57520000000000004</v>
      </c>
      <c r="G141" s="4">
        <v>25</v>
      </c>
      <c r="H141" s="4">
        <v>50</v>
      </c>
      <c r="I141" s="4">
        <v>2100</v>
      </c>
      <c r="J141" s="37">
        <v>829805757540</v>
      </c>
    </row>
    <row r="142" spans="1:10">
      <c r="A142" s="36" t="s">
        <v>1117</v>
      </c>
      <c r="B142" s="21" t="s">
        <v>620</v>
      </c>
      <c r="C142" s="21" t="s">
        <v>983</v>
      </c>
      <c r="D142" s="124">
        <v>12.587751149842651</v>
      </c>
      <c r="E142" s="6">
        <f t="shared" si="2"/>
        <v>12.587751149842651</v>
      </c>
      <c r="F142" s="4">
        <v>0.67989999999999995</v>
      </c>
      <c r="G142" s="4">
        <v>25</v>
      </c>
      <c r="H142" s="4">
        <v>50</v>
      </c>
      <c r="I142" s="4">
        <v>2100</v>
      </c>
      <c r="J142" s="37">
        <v>829805757557</v>
      </c>
    </row>
    <row r="143" spans="1:10">
      <c r="A143" s="36" t="s">
        <v>1118</v>
      </c>
      <c r="B143" s="21" t="s">
        <v>620</v>
      </c>
      <c r="C143" s="21" t="s">
        <v>624</v>
      </c>
      <c r="D143" s="124">
        <v>12.587751149842651</v>
      </c>
      <c r="E143" s="6">
        <f t="shared" si="2"/>
        <v>12.587751149842651</v>
      </c>
      <c r="F143" s="4">
        <v>0.78459999999999996</v>
      </c>
      <c r="G143" s="4">
        <v>25</v>
      </c>
      <c r="H143" s="4">
        <v>50</v>
      </c>
      <c r="I143" s="4">
        <v>2100</v>
      </c>
      <c r="J143" s="37">
        <v>829805757564</v>
      </c>
    </row>
    <row r="144" spans="1:10">
      <c r="A144" s="36" t="s">
        <v>1119</v>
      </c>
      <c r="B144" s="21" t="s">
        <v>620</v>
      </c>
      <c r="C144" s="21" t="s">
        <v>984</v>
      </c>
      <c r="D144" s="124">
        <v>15.331235374808358</v>
      </c>
      <c r="E144" s="6">
        <f t="shared" si="2"/>
        <v>15.331235374808358</v>
      </c>
      <c r="F144" s="4">
        <v>0.88929999999999998</v>
      </c>
      <c r="G144" s="4">
        <v>25</v>
      </c>
      <c r="H144" s="4">
        <v>50</v>
      </c>
      <c r="I144" s="4">
        <v>2100</v>
      </c>
      <c r="J144" s="37">
        <v>829805757571</v>
      </c>
    </row>
    <row r="145" spans="1:10">
      <c r="A145" s="36" t="s">
        <v>1120</v>
      </c>
      <c r="B145" s="21" t="s">
        <v>620</v>
      </c>
      <c r="C145" s="21" t="s">
        <v>985</v>
      </c>
      <c r="D145" s="124">
        <v>15.331235374808358</v>
      </c>
      <c r="E145" s="6">
        <f t="shared" si="2"/>
        <v>15.331235374808358</v>
      </c>
      <c r="F145" s="4">
        <v>0.99399999999999999</v>
      </c>
      <c r="G145" s="4">
        <v>25</v>
      </c>
      <c r="H145" s="4">
        <v>50</v>
      </c>
      <c r="I145" s="4">
        <v>2100</v>
      </c>
      <c r="J145" s="37">
        <v>829805757588</v>
      </c>
    </row>
    <row r="146" spans="1:10">
      <c r="A146" s="36" t="s">
        <v>1121</v>
      </c>
      <c r="B146" s="21" t="s">
        <v>620</v>
      </c>
      <c r="C146" s="21" t="s">
        <v>986</v>
      </c>
      <c r="D146" s="124">
        <v>17.590575324780119</v>
      </c>
      <c r="E146" s="6">
        <f t="shared" si="2"/>
        <v>17.590575324780119</v>
      </c>
      <c r="F146" s="4">
        <v>1.0986</v>
      </c>
      <c r="G146" s="4">
        <v>0</v>
      </c>
      <c r="H146" s="4">
        <v>50</v>
      </c>
      <c r="I146" s="4">
        <v>2100</v>
      </c>
      <c r="J146" s="37">
        <v>829805757595</v>
      </c>
    </row>
    <row r="147" spans="1:10">
      <c r="A147" s="36" t="s">
        <v>1122</v>
      </c>
      <c r="B147" s="21" t="s">
        <v>620</v>
      </c>
      <c r="C147" s="21" t="s">
        <v>987</v>
      </c>
      <c r="D147" s="124">
        <v>17.590575324780119</v>
      </c>
      <c r="E147" s="6">
        <f t="shared" si="2"/>
        <v>17.590575324780119</v>
      </c>
      <c r="F147" s="4">
        <v>1.2033</v>
      </c>
      <c r="G147" s="4">
        <v>0</v>
      </c>
      <c r="H147" s="4">
        <v>50</v>
      </c>
      <c r="I147" s="4">
        <v>1800</v>
      </c>
      <c r="J147" s="37">
        <v>829805757601</v>
      </c>
    </row>
    <row r="148" spans="1:10">
      <c r="A148" s="36" t="s">
        <v>1123</v>
      </c>
      <c r="B148" s="21" t="s">
        <v>620</v>
      </c>
      <c r="C148" s="21" t="s">
        <v>988</v>
      </c>
      <c r="D148" s="124">
        <v>27.999677237150006</v>
      </c>
      <c r="E148" s="6">
        <f t="shared" si="2"/>
        <v>27.999677237150006</v>
      </c>
      <c r="F148" s="4">
        <v>1.3080000000000001</v>
      </c>
      <c r="G148" s="4">
        <v>0</v>
      </c>
      <c r="H148" s="4">
        <v>40</v>
      </c>
      <c r="I148" s="4">
        <v>1680</v>
      </c>
      <c r="J148" s="37">
        <v>829805757618</v>
      </c>
    </row>
    <row r="149" spans="1:10">
      <c r="A149" s="36" t="s">
        <v>1124</v>
      </c>
      <c r="B149" s="21" t="s">
        <v>620</v>
      </c>
      <c r="C149" s="21" t="s">
        <v>1045</v>
      </c>
      <c r="D149" s="124">
        <v>27.999677237150006</v>
      </c>
      <c r="E149" s="6">
        <f t="shared" si="2"/>
        <v>27.999677237150006</v>
      </c>
      <c r="F149" s="4">
        <v>1.4127000000000001</v>
      </c>
      <c r="G149" s="4">
        <v>0</v>
      </c>
      <c r="H149" s="4">
        <v>40</v>
      </c>
      <c r="I149" s="4">
        <v>1680</v>
      </c>
      <c r="J149" s="37">
        <v>829805757625</v>
      </c>
    </row>
    <row r="150" spans="1:10">
      <c r="A150" s="36" t="s">
        <v>1125</v>
      </c>
      <c r="B150" s="21" t="s">
        <v>620</v>
      </c>
      <c r="C150" s="21" t="s">
        <v>1046</v>
      </c>
      <c r="D150" s="124">
        <v>27.999677237150006</v>
      </c>
      <c r="E150" s="6">
        <f t="shared" si="2"/>
        <v>27.999677237150006</v>
      </c>
      <c r="F150" s="4">
        <v>1.5174000000000001</v>
      </c>
      <c r="G150" s="4">
        <v>0</v>
      </c>
      <c r="H150" s="4">
        <v>40</v>
      </c>
      <c r="I150" s="4">
        <v>1440</v>
      </c>
      <c r="J150" s="37">
        <v>829805757632</v>
      </c>
    </row>
    <row r="151" spans="1:10">
      <c r="A151" s="36" t="s">
        <v>1126</v>
      </c>
      <c r="B151" s="21" t="s">
        <v>620</v>
      </c>
      <c r="C151" s="21" t="s">
        <v>989</v>
      </c>
      <c r="D151" s="124">
        <v>27.999677237150006</v>
      </c>
      <c r="E151" s="6">
        <f t="shared" si="2"/>
        <v>27.999677237150006</v>
      </c>
      <c r="F151" s="4">
        <v>1.6221000000000001</v>
      </c>
      <c r="G151" s="4">
        <v>0</v>
      </c>
      <c r="H151" s="4">
        <v>40</v>
      </c>
      <c r="I151" s="4">
        <v>1440</v>
      </c>
      <c r="J151" s="37">
        <v>829805757649</v>
      </c>
    </row>
    <row r="152" spans="1:10">
      <c r="A152" s="36" t="s">
        <v>1127</v>
      </c>
      <c r="B152" s="21" t="s">
        <v>620</v>
      </c>
      <c r="C152" s="21" t="s">
        <v>1047</v>
      </c>
      <c r="D152" s="124">
        <v>32.679738562091508</v>
      </c>
      <c r="E152" s="6">
        <f t="shared" si="2"/>
        <v>32.679738562091508</v>
      </c>
      <c r="F152" s="4">
        <v>1.7267999999999999</v>
      </c>
      <c r="G152" s="4">
        <v>0</v>
      </c>
      <c r="H152" s="4">
        <v>30</v>
      </c>
      <c r="I152" s="4">
        <v>1260</v>
      </c>
      <c r="J152" s="37">
        <v>829805757656</v>
      </c>
    </row>
    <row r="153" spans="1:10">
      <c r="A153" s="36" t="s">
        <v>1128</v>
      </c>
      <c r="B153" s="21" t="s">
        <v>620</v>
      </c>
      <c r="C153" s="21" t="s">
        <v>990</v>
      </c>
      <c r="D153" s="124">
        <v>32.679738562091508</v>
      </c>
      <c r="E153" s="6">
        <f t="shared" si="2"/>
        <v>32.679738562091508</v>
      </c>
      <c r="F153" s="4">
        <v>1.8313999999999999</v>
      </c>
      <c r="G153" s="4">
        <v>0</v>
      </c>
      <c r="H153" s="4">
        <v>30</v>
      </c>
      <c r="I153" s="4">
        <v>1260</v>
      </c>
      <c r="J153" s="37">
        <v>829805757663</v>
      </c>
    </row>
    <row r="154" spans="1:10">
      <c r="A154" s="36" t="s">
        <v>1129</v>
      </c>
      <c r="B154" s="21" t="s">
        <v>620</v>
      </c>
      <c r="C154" s="21" t="s">
        <v>1048</v>
      </c>
      <c r="D154" s="124">
        <v>32.679738562091508</v>
      </c>
      <c r="E154" s="6">
        <f t="shared" si="2"/>
        <v>32.679738562091508</v>
      </c>
      <c r="F154" s="4">
        <v>1.9360999999999999</v>
      </c>
      <c r="G154" s="4">
        <v>0</v>
      </c>
      <c r="H154" s="4">
        <v>30</v>
      </c>
      <c r="I154" s="4">
        <v>1260</v>
      </c>
      <c r="J154" s="37">
        <v>829805757670</v>
      </c>
    </row>
    <row r="155" spans="1:10">
      <c r="A155" s="36" t="s">
        <v>1130</v>
      </c>
      <c r="B155" s="21" t="s">
        <v>620</v>
      </c>
      <c r="C155" s="21" t="s">
        <v>991</v>
      </c>
      <c r="D155" s="124">
        <v>32.679738562091508</v>
      </c>
      <c r="E155" s="6">
        <f t="shared" si="2"/>
        <v>32.679738562091508</v>
      </c>
      <c r="F155" s="4">
        <v>2.0407999999999999</v>
      </c>
      <c r="G155" s="4">
        <v>0</v>
      </c>
      <c r="H155" s="4">
        <v>30</v>
      </c>
      <c r="I155" s="4">
        <v>1080</v>
      </c>
      <c r="J155" s="37">
        <v>829805757687</v>
      </c>
    </row>
    <row r="156" spans="1:10">
      <c r="A156" s="36" t="s">
        <v>1131</v>
      </c>
      <c r="B156" s="21" t="s">
        <v>620</v>
      </c>
      <c r="C156" s="21" t="s">
        <v>1049</v>
      </c>
      <c r="D156" s="124">
        <v>37.682562737028974</v>
      </c>
      <c r="E156" s="6">
        <f t="shared" si="2"/>
        <v>37.682562737028974</v>
      </c>
      <c r="F156" s="4">
        <v>2.1455000000000002</v>
      </c>
      <c r="G156" s="4">
        <v>0</v>
      </c>
      <c r="H156" s="4">
        <v>20</v>
      </c>
      <c r="I156" s="4">
        <v>840</v>
      </c>
      <c r="J156" s="37">
        <v>829805757694</v>
      </c>
    </row>
    <row r="157" spans="1:10">
      <c r="A157" s="36" t="s">
        <v>1132</v>
      </c>
      <c r="B157" s="21" t="s">
        <v>620</v>
      </c>
      <c r="C157" s="21" t="s">
        <v>992</v>
      </c>
      <c r="D157" s="124">
        <v>37.682562737028974</v>
      </c>
      <c r="E157" s="6">
        <f t="shared" si="2"/>
        <v>37.682562737028974</v>
      </c>
      <c r="F157" s="4">
        <v>2.2502</v>
      </c>
      <c r="G157" s="4">
        <v>0</v>
      </c>
      <c r="H157" s="4">
        <v>20</v>
      </c>
      <c r="I157" s="4">
        <v>840</v>
      </c>
      <c r="J157" s="37">
        <v>829805757700</v>
      </c>
    </row>
    <row r="158" spans="1:10">
      <c r="A158" s="36" t="s">
        <v>1133</v>
      </c>
      <c r="B158" s="21" t="s">
        <v>620</v>
      </c>
      <c r="C158" s="21" t="s">
        <v>1050</v>
      </c>
      <c r="D158" s="124">
        <v>37.682562737028974</v>
      </c>
      <c r="E158" s="6">
        <f t="shared" si="2"/>
        <v>37.682562737028974</v>
      </c>
      <c r="F158" s="4">
        <v>2.3549000000000002</v>
      </c>
      <c r="G158" s="4">
        <v>0</v>
      </c>
      <c r="H158" s="4">
        <v>20</v>
      </c>
      <c r="I158" s="4">
        <v>840</v>
      </c>
      <c r="J158" s="37">
        <v>829805757717</v>
      </c>
    </row>
    <row r="159" spans="1:10" ht="15" thickBot="1">
      <c r="A159" s="38" t="s">
        <v>1134</v>
      </c>
      <c r="B159" s="44" t="s">
        <v>620</v>
      </c>
      <c r="C159" s="44" t="s">
        <v>993</v>
      </c>
      <c r="D159" s="125">
        <v>37.682562737028974</v>
      </c>
      <c r="E159" s="66">
        <f t="shared" si="2"/>
        <v>37.682562737028974</v>
      </c>
      <c r="F159" s="39">
        <v>2.4596</v>
      </c>
      <c r="G159" s="39">
        <v>0</v>
      </c>
      <c r="H159" s="39">
        <v>20</v>
      </c>
      <c r="I159" s="39">
        <v>840</v>
      </c>
      <c r="J159" s="42">
        <v>829805757724</v>
      </c>
    </row>
    <row r="160" spans="1:10" ht="15" thickTop="1">
      <c r="A160" s="33" t="s">
        <v>1135</v>
      </c>
      <c r="B160" s="43" t="s">
        <v>621</v>
      </c>
      <c r="C160" s="43" t="s">
        <v>982</v>
      </c>
      <c r="D160" s="123">
        <v>12.668441862341643</v>
      </c>
      <c r="E160" s="15">
        <f t="shared" si="2"/>
        <v>12.668441862341643</v>
      </c>
      <c r="F160" s="20">
        <v>0.5474</v>
      </c>
      <c r="G160" s="20">
        <v>25</v>
      </c>
      <c r="H160" s="20">
        <v>75</v>
      </c>
      <c r="I160" s="20">
        <v>3150</v>
      </c>
      <c r="J160" s="35">
        <v>829805757731</v>
      </c>
    </row>
    <row r="161" spans="1:10">
      <c r="A161" s="36" t="s">
        <v>1136</v>
      </c>
      <c r="B161" s="21" t="s">
        <v>621</v>
      </c>
      <c r="C161" s="21" t="s">
        <v>622</v>
      </c>
      <c r="D161" s="124">
        <v>14.524328249818446</v>
      </c>
      <c r="E161" s="6">
        <f t="shared" si="2"/>
        <v>14.524328249818446</v>
      </c>
      <c r="F161" s="4">
        <v>0.70079999999999998</v>
      </c>
      <c r="G161" s="4">
        <v>25</v>
      </c>
      <c r="H161" s="4">
        <v>50</v>
      </c>
      <c r="I161" s="4">
        <v>2100</v>
      </c>
      <c r="J161" s="37">
        <v>829805757748</v>
      </c>
    </row>
    <row r="162" spans="1:10">
      <c r="A162" s="36" t="s">
        <v>1137</v>
      </c>
      <c r="B162" s="21" t="s">
        <v>621</v>
      </c>
      <c r="C162" s="21" t="s">
        <v>623</v>
      </c>
      <c r="D162" s="124">
        <v>14.524328249818446</v>
      </c>
      <c r="E162" s="6">
        <f t="shared" si="2"/>
        <v>14.524328249818446</v>
      </c>
      <c r="F162" s="4">
        <v>0.85419999999999996</v>
      </c>
      <c r="G162" s="4">
        <v>25</v>
      </c>
      <c r="H162" s="4">
        <v>50</v>
      </c>
      <c r="I162" s="4">
        <v>2100</v>
      </c>
      <c r="J162" s="37">
        <v>829805757755</v>
      </c>
    </row>
    <row r="163" spans="1:10">
      <c r="A163" s="36" t="s">
        <v>1138</v>
      </c>
      <c r="B163" s="21" t="s">
        <v>621</v>
      </c>
      <c r="C163" s="21" t="s">
        <v>983</v>
      </c>
      <c r="D163" s="124">
        <v>17.590575324780119</v>
      </c>
      <c r="E163" s="6">
        <f t="shared" si="2"/>
        <v>17.590575324780119</v>
      </c>
      <c r="F163" s="4">
        <v>1.0076000000000001</v>
      </c>
      <c r="G163" s="4">
        <v>0</v>
      </c>
      <c r="H163" s="4">
        <v>40</v>
      </c>
      <c r="I163" s="4">
        <v>1680</v>
      </c>
      <c r="J163" s="37">
        <v>829805757762</v>
      </c>
    </row>
    <row r="164" spans="1:10">
      <c r="A164" s="36" t="s">
        <v>1139</v>
      </c>
      <c r="B164" s="21" t="s">
        <v>621</v>
      </c>
      <c r="C164" s="21" t="s">
        <v>624</v>
      </c>
      <c r="D164" s="124">
        <v>17.590575324780119</v>
      </c>
      <c r="E164" s="6">
        <f t="shared" si="2"/>
        <v>17.590575324780119</v>
      </c>
      <c r="F164" s="4">
        <v>1.161</v>
      </c>
      <c r="G164" s="4">
        <v>0</v>
      </c>
      <c r="H164" s="4">
        <v>40</v>
      </c>
      <c r="I164" s="4">
        <v>1680</v>
      </c>
      <c r="J164" s="37">
        <v>829805757779</v>
      </c>
    </row>
    <row r="165" spans="1:10">
      <c r="A165" s="36" t="s">
        <v>1140</v>
      </c>
      <c r="B165" s="21" t="s">
        <v>621</v>
      </c>
      <c r="C165" s="21" t="s">
        <v>984</v>
      </c>
      <c r="D165" s="124">
        <v>20.253368837246835</v>
      </c>
      <c r="E165" s="6">
        <f t="shared" si="2"/>
        <v>20.253368837246835</v>
      </c>
      <c r="F165" s="4">
        <v>1.3144</v>
      </c>
      <c r="G165" s="4">
        <v>0</v>
      </c>
      <c r="H165" s="4">
        <v>40</v>
      </c>
      <c r="I165" s="4">
        <v>1680</v>
      </c>
      <c r="J165" s="37">
        <v>829805757786</v>
      </c>
    </row>
    <row r="166" spans="1:10">
      <c r="A166" s="36" t="s">
        <v>1141</v>
      </c>
      <c r="B166" s="21" t="s">
        <v>621</v>
      </c>
      <c r="C166" s="21" t="s">
        <v>985</v>
      </c>
      <c r="D166" s="124">
        <v>20.253368837246835</v>
      </c>
      <c r="E166" s="6">
        <f t="shared" si="2"/>
        <v>20.253368837246835</v>
      </c>
      <c r="F166" s="4">
        <v>1.4678</v>
      </c>
      <c r="G166" s="4">
        <v>0</v>
      </c>
      <c r="H166" s="4">
        <v>40</v>
      </c>
      <c r="I166" s="4">
        <v>1440</v>
      </c>
      <c r="J166" s="37">
        <v>829805757793</v>
      </c>
    </row>
    <row r="167" spans="1:10">
      <c r="A167" s="36" t="s">
        <v>1142</v>
      </c>
      <c r="B167" s="21" t="s">
        <v>621</v>
      </c>
      <c r="C167" s="21" t="s">
        <v>986</v>
      </c>
      <c r="D167" s="124">
        <v>23.723069474703458</v>
      </c>
      <c r="E167" s="6">
        <f t="shared" si="2"/>
        <v>23.723069474703458</v>
      </c>
      <c r="F167" s="4">
        <v>1.6212</v>
      </c>
      <c r="G167" s="4">
        <v>0</v>
      </c>
      <c r="H167" s="4">
        <v>30</v>
      </c>
      <c r="I167" s="4">
        <v>1260</v>
      </c>
      <c r="J167" s="37">
        <v>829805757809</v>
      </c>
    </row>
    <row r="168" spans="1:10">
      <c r="A168" s="36" t="s">
        <v>1143</v>
      </c>
      <c r="B168" s="21" t="s">
        <v>621</v>
      </c>
      <c r="C168" s="21" t="s">
        <v>987</v>
      </c>
      <c r="D168" s="124">
        <v>23.723069474703458</v>
      </c>
      <c r="E168" s="6">
        <f t="shared" si="2"/>
        <v>23.723069474703458</v>
      </c>
      <c r="F168" s="4">
        <v>1.7746</v>
      </c>
      <c r="G168" s="4">
        <v>0</v>
      </c>
      <c r="H168" s="4">
        <v>30</v>
      </c>
      <c r="I168" s="4">
        <v>1260</v>
      </c>
      <c r="J168" s="37">
        <v>829805757816</v>
      </c>
    </row>
    <row r="169" spans="1:10">
      <c r="A169" s="36" t="s">
        <v>1144</v>
      </c>
      <c r="B169" s="21" t="s">
        <v>621</v>
      </c>
      <c r="C169" s="21" t="s">
        <v>988</v>
      </c>
      <c r="D169" s="124">
        <v>39.780521262002736</v>
      </c>
      <c r="E169" s="6">
        <f t="shared" si="2"/>
        <v>39.780521262002736</v>
      </c>
      <c r="F169" s="4">
        <v>1.9278999999999999</v>
      </c>
      <c r="G169" s="4">
        <v>0</v>
      </c>
      <c r="H169" s="4">
        <v>20</v>
      </c>
      <c r="I169" s="4">
        <v>840</v>
      </c>
      <c r="J169" s="37">
        <v>829805757823</v>
      </c>
    </row>
    <row r="170" spans="1:10">
      <c r="A170" s="36" t="s">
        <v>1145</v>
      </c>
      <c r="B170" s="21" t="s">
        <v>621</v>
      </c>
      <c r="C170" s="21" t="s">
        <v>1045</v>
      </c>
      <c r="D170" s="124">
        <v>39.780521262002736</v>
      </c>
      <c r="E170" s="6">
        <f t="shared" si="2"/>
        <v>39.780521262002736</v>
      </c>
      <c r="F170" s="4">
        <v>2.0813000000000001</v>
      </c>
      <c r="G170" s="4">
        <v>0</v>
      </c>
      <c r="H170" s="4">
        <v>20</v>
      </c>
      <c r="I170" s="4">
        <v>840</v>
      </c>
      <c r="J170" s="37">
        <v>829805757830</v>
      </c>
    </row>
    <row r="171" spans="1:10">
      <c r="A171" s="36" t="s">
        <v>1146</v>
      </c>
      <c r="B171" s="21" t="s">
        <v>621</v>
      </c>
      <c r="C171" s="21" t="s">
        <v>1046</v>
      </c>
      <c r="D171" s="124">
        <v>39.780521262002736</v>
      </c>
      <c r="E171" s="6">
        <f t="shared" si="2"/>
        <v>39.780521262002736</v>
      </c>
      <c r="F171" s="4">
        <v>2.2347000000000001</v>
      </c>
      <c r="G171" s="4">
        <v>0</v>
      </c>
      <c r="H171" s="4">
        <v>20</v>
      </c>
      <c r="I171" s="4">
        <v>840</v>
      </c>
      <c r="J171" s="37">
        <v>829805757847</v>
      </c>
    </row>
    <row r="172" spans="1:10">
      <c r="A172" s="36" t="s">
        <v>1147</v>
      </c>
      <c r="B172" s="21" t="s">
        <v>621</v>
      </c>
      <c r="C172" s="21" t="s">
        <v>989</v>
      </c>
      <c r="D172" s="124">
        <v>39.780521262002736</v>
      </c>
      <c r="E172" s="6">
        <f t="shared" si="2"/>
        <v>39.780521262002736</v>
      </c>
      <c r="F172" s="4">
        <v>2.3881000000000001</v>
      </c>
      <c r="G172" s="4">
        <v>0</v>
      </c>
      <c r="H172" s="4">
        <v>20</v>
      </c>
      <c r="I172" s="4">
        <v>840</v>
      </c>
      <c r="J172" s="37">
        <v>829805757854</v>
      </c>
    </row>
    <row r="173" spans="1:10">
      <c r="A173" s="36" t="s">
        <v>1148</v>
      </c>
      <c r="B173" s="21" t="s">
        <v>621</v>
      </c>
      <c r="C173" s="21" t="s">
        <v>1047</v>
      </c>
      <c r="D173" s="124">
        <v>46.719922536915995</v>
      </c>
      <c r="E173" s="6">
        <f t="shared" si="2"/>
        <v>46.719922536915995</v>
      </c>
      <c r="F173" s="4">
        <v>2.5415000000000001</v>
      </c>
      <c r="G173" s="4">
        <v>0</v>
      </c>
      <c r="H173" s="4">
        <v>20</v>
      </c>
      <c r="I173" s="4">
        <v>840</v>
      </c>
      <c r="J173" s="37">
        <v>829805757861</v>
      </c>
    </row>
    <row r="174" spans="1:10">
      <c r="A174" s="36" t="s">
        <v>1149</v>
      </c>
      <c r="B174" s="21" t="s">
        <v>621</v>
      </c>
      <c r="C174" s="21" t="s">
        <v>990</v>
      </c>
      <c r="D174" s="124">
        <v>46.719922536915995</v>
      </c>
      <c r="E174" s="6">
        <f t="shared" si="2"/>
        <v>46.719922536915995</v>
      </c>
      <c r="F174" s="4">
        <v>2.6949000000000001</v>
      </c>
      <c r="G174" s="4">
        <v>0</v>
      </c>
      <c r="H174" s="4">
        <v>20</v>
      </c>
      <c r="I174" s="4">
        <v>840</v>
      </c>
      <c r="J174" s="37">
        <v>829805757878</v>
      </c>
    </row>
    <row r="175" spans="1:10">
      <c r="A175" s="36" t="s">
        <v>1150</v>
      </c>
      <c r="B175" s="21" t="s">
        <v>621</v>
      </c>
      <c r="C175" s="21" t="s">
        <v>1048</v>
      </c>
      <c r="D175" s="124">
        <v>46.719922536915995</v>
      </c>
      <c r="E175" s="6">
        <f t="shared" si="2"/>
        <v>46.719922536915995</v>
      </c>
      <c r="F175" s="4">
        <v>2.8483000000000001</v>
      </c>
      <c r="G175" s="4">
        <v>0</v>
      </c>
      <c r="H175" s="4">
        <v>20</v>
      </c>
      <c r="I175" s="4">
        <v>840</v>
      </c>
      <c r="J175" s="37">
        <v>829805757885</v>
      </c>
    </row>
    <row r="176" spans="1:10">
      <c r="A176" s="36" t="s">
        <v>1151</v>
      </c>
      <c r="B176" s="21" t="s">
        <v>621</v>
      </c>
      <c r="C176" s="21" t="s">
        <v>991</v>
      </c>
      <c r="D176" s="124">
        <v>46.719922536915995</v>
      </c>
      <c r="E176" s="6">
        <f t="shared" si="2"/>
        <v>46.719922536915995</v>
      </c>
      <c r="F176" s="4">
        <v>3.0017</v>
      </c>
      <c r="G176" s="4">
        <v>0</v>
      </c>
      <c r="H176" s="4">
        <v>20</v>
      </c>
      <c r="I176" s="4">
        <v>720</v>
      </c>
      <c r="J176" s="37">
        <v>829805757892</v>
      </c>
    </row>
    <row r="177" spans="1:10">
      <c r="A177" s="36" t="s">
        <v>1152</v>
      </c>
      <c r="B177" s="21" t="s">
        <v>621</v>
      </c>
      <c r="C177" s="21" t="s">
        <v>1049</v>
      </c>
      <c r="D177" s="124">
        <v>53.820705236827244</v>
      </c>
      <c r="E177" s="6">
        <f t="shared" si="2"/>
        <v>53.820705236827244</v>
      </c>
      <c r="F177" s="4">
        <v>3.1551</v>
      </c>
      <c r="G177" s="4">
        <v>0</v>
      </c>
      <c r="H177" s="4">
        <v>15</v>
      </c>
      <c r="I177" s="4">
        <v>630</v>
      </c>
      <c r="J177" s="37">
        <v>829805757908</v>
      </c>
    </row>
    <row r="178" spans="1:10">
      <c r="A178" s="36" t="s">
        <v>1153</v>
      </c>
      <c r="B178" s="21" t="s">
        <v>621</v>
      </c>
      <c r="C178" s="21" t="s">
        <v>992</v>
      </c>
      <c r="D178" s="124">
        <v>53.820705236827244</v>
      </c>
      <c r="E178" s="6">
        <f t="shared" si="2"/>
        <v>53.820705236827244</v>
      </c>
      <c r="F178" s="4">
        <v>3.3085</v>
      </c>
      <c r="G178" s="4">
        <v>0</v>
      </c>
      <c r="H178" s="4">
        <v>15</v>
      </c>
      <c r="I178" s="4">
        <v>630</v>
      </c>
      <c r="J178" s="37">
        <v>829805757915</v>
      </c>
    </row>
    <row r="179" spans="1:10">
      <c r="A179" s="36" t="s">
        <v>1154</v>
      </c>
      <c r="B179" s="21" t="s">
        <v>621</v>
      </c>
      <c r="C179" s="21" t="s">
        <v>1050</v>
      </c>
      <c r="D179" s="124">
        <v>53.820705236827244</v>
      </c>
      <c r="E179" s="6">
        <f t="shared" si="2"/>
        <v>53.820705236827244</v>
      </c>
      <c r="F179" s="4">
        <v>3.4618000000000002</v>
      </c>
      <c r="G179" s="4">
        <v>0</v>
      </c>
      <c r="H179" s="4">
        <v>15</v>
      </c>
      <c r="I179" s="4">
        <v>630</v>
      </c>
      <c r="J179" s="37">
        <v>829805757922</v>
      </c>
    </row>
    <row r="180" spans="1:10" ht="15" thickBot="1">
      <c r="A180" s="38" t="s">
        <v>1155</v>
      </c>
      <c r="B180" s="44" t="s">
        <v>621</v>
      </c>
      <c r="C180" s="44" t="s">
        <v>993</v>
      </c>
      <c r="D180" s="125">
        <v>53.820705236827244</v>
      </c>
      <c r="E180" s="106">
        <f t="shared" si="2"/>
        <v>53.820705236827244</v>
      </c>
      <c r="F180" s="39">
        <v>3.6152000000000002</v>
      </c>
      <c r="G180" s="39">
        <v>0</v>
      </c>
      <c r="H180" s="39">
        <v>15</v>
      </c>
      <c r="I180" s="39">
        <v>630</v>
      </c>
      <c r="J180" s="42">
        <v>829805757939</v>
      </c>
    </row>
    <row r="181" spans="1:10" ht="15" thickTop="1">
      <c r="A181" s="33" t="s">
        <v>1156</v>
      </c>
      <c r="B181" s="43" t="s">
        <v>622</v>
      </c>
      <c r="C181" s="43" t="s">
        <v>982</v>
      </c>
      <c r="D181" s="123">
        <v>39.619139837004766</v>
      </c>
      <c r="E181" s="50">
        <f t="shared" si="2"/>
        <v>39.619139837004766</v>
      </c>
      <c r="F181" s="20">
        <v>1.0893999999999999</v>
      </c>
      <c r="G181" s="20">
        <v>0</v>
      </c>
      <c r="H181" s="20">
        <v>40</v>
      </c>
      <c r="I181" s="20">
        <v>1680</v>
      </c>
      <c r="J181" s="35">
        <v>829805757946</v>
      </c>
    </row>
    <row r="182" spans="1:10">
      <c r="A182" s="36" t="s">
        <v>1157</v>
      </c>
      <c r="B182" s="21" t="s">
        <v>622</v>
      </c>
      <c r="C182" s="21" t="s">
        <v>623</v>
      </c>
      <c r="D182" s="124">
        <v>40.587428386992649</v>
      </c>
      <c r="E182" s="6">
        <f t="shared" si="2"/>
        <v>40.587428386992649</v>
      </c>
      <c r="F182" s="4">
        <v>1.3314999999999999</v>
      </c>
      <c r="G182" s="4">
        <v>0</v>
      </c>
      <c r="H182" s="4">
        <v>40</v>
      </c>
      <c r="I182" s="4">
        <v>1680</v>
      </c>
      <c r="J182" s="37">
        <v>829805757953</v>
      </c>
    </row>
    <row r="183" spans="1:10">
      <c r="A183" s="36" t="s">
        <v>1158</v>
      </c>
      <c r="B183" s="21" t="s">
        <v>622</v>
      </c>
      <c r="C183" s="21" t="s">
        <v>983</v>
      </c>
      <c r="D183" s="124">
        <v>47.768901799402897</v>
      </c>
      <c r="E183" s="6">
        <f t="shared" si="2"/>
        <v>47.768901799402897</v>
      </c>
      <c r="F183" s="4">
        <v>1.5736000000000001</v>
      </c>
      <c r="G183" s="4">
        <v>0</v>
      </c>
      <c r="H183" s="4">
        <v>30</v>
      </c>
      <c r="I183" s="4">
        <v>1260</v>
      </c>
      <c r="J183" s="37">
        <v>829805757960</v>
      </c>
    </row>
    <row r="184" spans="1:10">
      <c r="A184" s="36" t="s">
        <v>1159</v>
      </c>
      <c r="B184" s="21" t="s">
        <v>622</v>
      </c>
      <c r="C184" s="21" t="s">
        <v>624</v>
      </c>
      <c r="D184" s="124">
        <v>47.768901799402897</v>
      </c>
      <c r="E184" s="6">
        <f t="shared" si="2"/>
        <v>47.768901799402897</v>
      </c>
      <c r="F184" s="4">
        <v>1.8157000000000001</v>
      </c>
      <c r="G184" s="4">
        <v>0</v>
      </c>
      <c r="H184" s="4">
        <v>30</v>
      </c>
      <c r="I184" s="4">
        <v>1260</v>
      </c>
      <c r="J184" s="37">
        <v>829805757977</v>
      </c>
    </row>
    <row r="185" spans="1:10">
      <c r="A185" s="36" t="s">
        <v>1160</v>
      </c>
      <c r="B185" s="21" t="s">
        <v>622</v>
      </c>
      <c r="C185" s="21" t="s">
        <v>984</v>
      </c>
      <c r="D185" s="124">
        <v>52.448963124344381</v>
      </c>
      <c r="E185" s="6">
        <f t="shared" si="2"/>
        <v>52.448963124344381</v>
      </c>
      <c r="F185" s="4">
        <v>2.0579000000000001</v>
      </c>
      <c r="G185" s="4">
        <v>0</v>
      </c>
      <c r="H185" s="4">
        <v>30</v>
      </c>
      <c r="I185" s="4">
        <v>1080</v>
      </c>
      <c r="J185" s="37">
        <v>829805757984</v>
      </c>
    </row>
    <row r="186" spans="1:10">
      <c r="A186" s="36" t="s">
        <v>1161</v>
      </c>
      <c r="B186" s="21" t="s">
        <v>622</v>
      </c>
      <c r="C186" s="21" t="s">
        <v>985</v>
      </c>
      <c r="D186" s="124">
        <v>52.448963124344381</v>
      </c>
      <c r="E186" s="6">
        <f t="shared" si="2"/>
        <v>52.448963124344381</v>
      </c>
      <c r="F186" s="4">
        <v>2.2999999999999998</v>
      </c>
      <c r="G186" s="4">
        <v>0</v>
      </c>
      <c r="H186" s="4">
        <v>20</v>
      </c>
      <c r="I186" s="4">
        <v>840</v>
      </c>
      <c r="J186" s="37">
        <v>829805757991</v>
      </c>
    </row>
    <row r="187" spans="1:10">
      <c r="A187" s="36" t="s">
        <v>1162</v>
      </c>
      <c r="B187" s="21" t="s">
        <v>622</v>
      </c>
      <c r="C187" s="21" t="s">
        <v>986</v>
      </c>
      <c r="D187" s="124">
        <v>54.708303074316142</v>
      </c>
      <c r="E187" s="6">
        <f t="shared" si="2"/>
        <v>54.708303074316142</v>
      </c>
      <c r="F187" s="4">
        <v>2.5421</v>
      </c>
      <c r="G187" s="4">
        <v>0</v>
      </c>
      <c r="H187" s="4">
        <v>20</v>
      </c>
      <c r="I187" s="4">
        <v>840</v>
      </c>
      <c r="J187" s="37">
        <v>829805758004</v>
      </c>
    </row>
    <row r="188" spans="1:10">
      <c r="A188" s="36" t="s">
        <v>1163</v>
      </c>
      <c r="B188" s="21" t="s">
        <v>622</v>
      </c>
      <c r="C188" s="21" t="s">
        <v>987</v>
      </c>
      <c r="D188" s="124">
        <v>54.708303074316142</v>
      </c>
      <c r="E188" s="6">
        <f t="shared" si="2"/>
        <v>54.708303074316142</v>
      </c>
      <c r="F188" s="4">
        <v>2.7841999999999998</v>
      </c>
      <c r="G188" s="4">
        <v>0</v>
      </c>
      <c r="H188" s="4">
        <v>20</v>
      </c>
      <c r="I188" s="4">
        <v>840</v>
      </c>
      <c r="J188" s="37">
        <v>829805758011</v>
      </c>
    </row>
    <row r="189" spans="1:10">
      <c r="A189" s="36" t="s">
        <v>1164</v>
      </c>
      <c r="B189" s="21" t="s">
        <v>622</v>
      </c>
      <c r="C189" s="21" t="s">
        <v>989</v>
      </c>
      <c r="D189" s="124">
        <v>69.636084886629547</v>
      </c>
      <c r="E189" s="6">
        <f t="shared" si="2"/>
        <v>69.636084886629547</v>
      </c>
      <c r="F189" s="4">
        <v>3.7526999999999999</v>
      </c>
      <c r="G189" s="4">
        <v>0</v>
      </c>
      <c r="H189" s="4">
        <v>10</v>
      </c>
      <c r="I189" s="4">
        <v>420</v>
      </c>
      <c r="J189" s="37">
        <v>829805758028</v>
      </c>
    </row>
    <row r="190" spans="1:10">
      <c r="A190" s="36" t="s">
        <v>1165</v>
      </c>
      <c r="B190" s="21" t="s">
        <v>622</v>
      </c>
      <c r="C190" s="21" t="s">
        <v>990</v>
      </c>
      <c r="D190" s="124">
        <v>78.189300411522638</v>
      </c>
      <c r="E190" s="6">
        <f t="shared" si="2"/>
        <v>78.189300411522638</v>
      </c>
      <c r="F190" s="4">
        <v>4.2369000000000003</v>
      </c>
      <c r="G190" s="4">
        <v>0</v>
      </c>
      <c r="H190" s="4">
        <v>10</v>
      </c>
      <c r="I190" s="4">
        <v>420</v>
      </c>
      <c r="J190" s="37">
        <v>829805758035</v>
      </c>
    </row>
    <row r="191" spans="1:10">
      <c r="A191" s="36" t="s">
        <v>1166</v>
      </c>
      <c r="B191" s="21" t="s">
        <v>622</v>
      </c>
      <c r="C191" s="21" t="s">
        <v>991</v>
      </c>
      <c r="D191" s="124">
        <v>78.189300411522638</v>
      </c>
      <c r="E191" s="6">
        <f t="shared" si="2"/>
        <v>78.189300411522638</v>
      </c>
      <c r="F191" s="4">
        <v>4.7211999999999996</v>
      </c>
      <c r="G191" s="4">
        <v>0</v>
      </c>
      <c r="H191" s="4">
        <v>10</v>
      </c>
      <c r="I191" s="4">
        <v>420</v>
      </c>
      <c r="J191" s="37">
        <v>829805758042</v>
      </c>
    </row>
    <row r="192" spans="1:10">
      <c r="A192" s="36" t="s">
        <v>1167</v>
      </c>
      <c r="B192" s="21" t="s">
        <v>622</v>
      </c>
      <c r="C192" s="21" t="s">
        <v>992</v>
      </c>
      <c r="D192" s="124">
        <v>86.98458807391269</v>
      </c>
      <c r="E192" s="6">
        <f t="shared" si="2"/>
        <v>86.98458807391269</v>
      </c>
      <c r="F192" s="4">
        <v>5.2054</v>
      </c>
      <c r="G192" s="4">
        <v>0</v>
      </c>
      <c r="H192" s="4">
        <v>10</v>
      </c>
      <c r="I192" s="4">
        <v>420</v>
      </c>
      <c r="J192" s="37">
        <v>829805758059</v>
      </c>
    </row>
    <row r="193" spans="1:10" ht="15" thickBot="1">
      <c r="A193" s="38" t="s">
        <v>1168</v>
      </c>
      <c r="B193" s="44" t="s">
        <v>622</v>
      </c>
      <c r="C193" s="44" t="s">
        <v>993</v>
      </c>
      <c r="D193" s="125">
        <v>86.98458807391269</v>
      </c>
      <c r="E193" s="106">
        <f t="shared" si="2"/>
        <v>86.98458807391269</v>
      </c>
      <c r="F193" s="39">
        <v>5.6897000000000002</v>
      </c>
      <c r="G193" s="39">
        <v>0</v>
      </c>
      <c r="H193" s="39">
        <v>10</v>
      </c>
      <c r="I193" s="39">
        <v>420</v>
      </c>
      <c r="J193" s="42">
        <v>829805758066</v>
      </c>
    </row>
    <row r="194" spans="1:10" ht="15" thickTop="1">
      <c r="A194" s="33" t="s">
        <v>1169</v>
      </c>
      <c r="B194" s="43" t="s">
        <v>623</v>
      </c>
      <c r="C194" s="43" t="s">
        <v>982</v>
      </c>
      <c r="D194" s="123">
        <v>47.042685386911963</v>
      </c>
      <c r="E194" s="50">
        <f t="shared" si="2"/>
        <v>47.042685386911963</v>
      </c>
      <c r="F194" s="20">
        <v>1.5209999999999999</v>
      </c>
      <c r="G194" s="20">
        <v>0</v>
      </c>
      <c r="H194" s="20">
        <v>30</v>
      </c>
      <c r="I194" s="20">
        <v>1260</v>
      </c>
      <c r="J194" s="35">
        <v>829805758073</v>
      </c>
    </row>
    <row r="195" spans="1:10">
      <c r="A195" s="36" t="s">
        <v>1170</v>
      </c>
      <c r="B195" s="21" t="s">
        <v>623</v>
      </c>
      <c r="C195" s="21" t="s">
        <v>623</v>
      </c>
      <c r="D195" s="124">
        <v>51.157911724360524</v>
      </c>
      <c r="E195" s="6">
        <f t="shared" si="2"/>
        <v>51.157911724360524</v>
      </c>
      <c r="F195" s="4">
        <v>1.7589999999999999</v>
      </c>
      <c r="G195" s="4">
        <v>0</v>
      </c>
      <c r="H195" s="4">
        <v>20</v>
      </c>
      <c r="I195" s="4">
        <v>840</v>
      </c>
      <c r="J195" s="37">
        <v>829805758080</v>
      </c>
    </row>
    <row r="196" spans="1:10">
      <c r="A196" s="36" t="s">
        <v>1171</v>
      </c>
      <c r="B196" s="21" t="s">
        <v>623</v>
      </c>
      <c r="C196" s="21" t="s">
        <v>983</v>
      </c>
      <c r="D196" s="124">
        <v>60.598725086742512</v>
      </c>
      <c r="E196" s="6">
        <f t="shared" si="2"/>
        <v>60.598725086742512</v>
      </c>
      <c r="F196" s="4">
        <v>2.0764</v>
      </c>
      <c r="G196" s="4">
        <v>0</v>
      </c>
      <c r="H196" s="4">
        <v>15</v>
      </c>
      <c r="I196" s="4">
        <v>630</v>
      </c>
      <c r="J196" s="37">
        <v>829805758097</v>
      </c>
    </row>
    <row r="197" spans="1:10">
      <c r="A197" s="36" t="s">
        <v>1172</v>
      </c>
      <c r="B197" s="21" t="s">
        <v>623</v>
      </c>
      <c r="C197" s="21" t="s">
        <v>624</v>
      </c>
      <c r="D197" s="124">
        <v>60.598725086742512</v>
      </c>
      <c r="E197" s="6">
        <f t="shared" si="2"/>
        <v>60.598725086742512</v>
      </c>
      <c r="F197" s="4">
        <v>2.3938999999999999</v>
      </c>
      <c r="G197" s="4">
        <v>0</v>
      </c>
      <c r="H197" s="4">
        <v>15</v>
      </c>
      <c r="I197" s="4">
        <v>630</v>
      </c>
      <c r="J197" s="37">
        <v>829805758103</v>
      </c>
    </row>
    <row r="198" spans="1:10">
      <c r="A198" s="36" t="s">
        <v>1173</v>
      </c>
      <c r="B198" s="21" t="s">
        <v>623</v>
      </c>
      <c r="C198" s="21" t="s">
        <v>984</v>
      </c>
      <c r="D198" s="124">
        <v>66.811909949164843</v>
      </c>
      <c r="E198" s="6">
        <f t="shared" si="2"/>
        <v>66.811909949164843</v>
      </c>
      <c r="F198" s="4">
        <v>2.7113</v>
      </c>
      <c r="G198" s="4">
        <v>0</v>
      </c>
      <c r="H198" s="4">
        <v>15</v>
      </c>
      <c r="I198" s="4">
        <v>630</v>
      </c>
      <c r="J198" s="37">
        <v>829805758110</v>
      </c>
    </row>
    <row r="199" spans="1:10">
      <c r="A199" s="36" t="s">
        <v>1174</v>
      </c>
      <c r="B199" s="21" t="s">
        <v>623</v>
      </c>
      <c r="C199" s="21" t="s">
        <v>985</v>
      </c>
      <c r="D199" s="124">
        <v>66.811909949164843</v>
      </c>
      <c r="E199" s="6">
        <f t="shared" si="2"/>
        <v>66.811909949164843</v>
      </c>
      <c r="F199" s="4">
        <v>3.0287000000000002</v>
      </c>
      <c r="G199" s="4">
        <v>0</v>
      </c>
      <c r="H199" s="4">
        <v>15</v>
      </c>
      <c r="I199" s="4">
        <v>630</v>
      </c>
      <c r="J199" s="37">
        <v>829805758127</v>
      </c>
    </row>
    <row r="200" spans="1:10">
      <c r="A200" s="36" t="s">
        <v>1175</v>
      </c>
      <c r="B200" s="21" t="s">
        <v>623</v>
      </c>
      <c r="C200" s="21" t="s">
        <v>986</v>
      </c>
      <c r="D200" s="124">
        <v>72.540950536593229</v>
      </c>
      <c r="E200" s="6">
        <f t="shared" si="2"/>
        <v>72.540950536593229</v>
      </c>
      <c r="F200" s="4">
        <v>3.3460999999999999</v>
      </c>
      <c r="G200" s="4">
        <v>0</v>
      </c>
      <c r="H200" s="4">
        <v>15</v>
      </c>
      <c r="I200" s="4">
        <v>630</v>
      </c>
      <c r="J200" s="37">
        <v>829805758134</v>
      </c>
    </row>
    <row r="201" spans="1:10">
      <c r="A201" s="36" t="s">
        <v>1176</v>
      </c>
      <c r="B201" s="21" t="s">
        <v>623</v>
      </c>
      <c r="C201" s="21" t="s">
        <v>987</v>
      </c>
      <c r="D201" s="124">
        <v>72.540950536593229</v>
      </c>
      <c r="E201" s="6">
        <f t="shared" ref="E201:E218" si="3">SUM(D201*BSN)</f>
        <v>72.540950536593229</v>
      </c>
      <c r="F201" s="4">
        <v>3.6635</v>
      </c>
      <c r="G201" s="4">
        <v>0</v>
      </c>
      <c r="H201" s="4">
        <v>10</v>
      </c>
      <c r="I201" s="4">
        <v>420</v>
      </c>
      <c r="J201" s="37">
        <v>829805758141</v>
      </c>
    </row>
    <row r="202" spans="1:10">
      <c r="A202" s="36" t="s">
        <v>1177</v>
      </c>
      <c r="B202" s="21" t="s">
        <v>623</v>
      </c>
      <c r="C202" s="21" t="s">
        <v>989</v>
      </c>
      <c r="D202" s="124">
        <v>97.958524973775511</v>
      </c>
      <c r="E202" s="6">
        <f t="shared" si="3"/>
        <v>97.958524973775511</v>
      </c>
      <c r="F202" s="4">
        <v>4.9332000000000003</v>
      </c>
      <c r="G202" s="4">
        <v>0</v>
      </c>
      <c r="H202" s="4">
        <v>7</v>
      </c>
      <c r="I202" s="4">
        <v>294</v>
      </c>
      <c r="J202" s="37">
        <v>829805758158</v>
      </c>
    </row>
    <row r="203" spans="1:10">
      <c r="A203" s="36" t="s">
        <v>1178</v>
      </c>
      <c r="B203" s="21" t="s">
        <v>623</v>
      </c>
      <c r="C203" s="21" t="s">
        <v>990</v>
      </c>
      <c r="D203" s="124">
        <v>109.98144113612526</v>
      </c>
      <c r="E203" s="6">
        <f t="shared" si="3"/>
        <v>109.98144113612526</v>
      </c>
      <c r="F203" s="4">
        <v>5.5679999999999996</v>
      </c>
      <c r="G203" s="4">
        <v>0</v>
      </c>
      <c r="H203" s="4">
        <v>7</v>
      </c>
      <c r="I203" s="4">
        <v>294</v>
      </c>
      <c r="J203" s="37">
        <v>829805758165</v>
      </c>
    </row>
    <row r="204" spans="1:10">
      <c r="A204" s="36" t="s">
        <v>1179</v>
      </c>
      <c r="B204" s="21" t="s">
        <v>623</v>
      </c>
      <c r="C204" s="21" t="s">
        <v>991</v>
      </c>
      <c r="D204" s="124">
        <v>109.98144113612526</v>
      </c>
      <c r="E204" s="6">
        <f t="shared" si="3"/>
        <v>109.98144113612526</v>
      </c>
      <c r="F204" s="4">
        <v>6.2027999999999999</v>
      </c>
      <c r="G204" s="4">
        <v>0</v>
      </c>
      <c r="H204" s="4">
        <v>5</v>
      </c>
      <c r="I204" s="4">
        <v>210</v>
      </c>
      <c r="J204" s="37">
        <v>829805758172</v>
      </c>
    </row>
    <row r="205" spans="1:10">
      <c r="A205" s="36" t="s">
        <v>1180</v>
      </c>
      <c r="B205" s="21" t="s">
        <v>623</v>
      </c>
      <c r="C205" s="21" t="s">
        <v>992</v>
      </c>
      <c r="D205" s="124">
        <v>122.00435729847493</v>
      </c>
      <c r="E205" s="6">
        <f t="shared" si="3"/>
        <v>122.00435729847493</v>
      </c>
      <c r="F205" s="4">
        <v>6.8376999999999999</v>
      </c>
      <c r="G205" s="4">
        <v>0</v>
      </c>
      <c r="H205" s="4">
        <v>5</v>
      </c>
      <c r="I205" s="4">
        <v>210</v>
      </c>
      <c r="J205" s="37">
        <v>829805758189</v>
      </c>
    </row>
    <row r="206" spans="1:10" ht="15" thickBot="1">
      <c r="A206" s="38" t="s">
        <v>1181</v>
      </c>
      <c r="B206" s="44" t="s">
        <v>623</v>
      </c>
      <c r="C206" s="44" t="s">
        <v>993</v>
      </c>
      <c r="D206" s="125">
        <v>122.00435729847493</v>
      </c>
      <c r="E206" s="66">
        <f t="shared" si="3"/>
        <v>122.00435729847493</v>
      </c>
      <c r="F206" s="39">
        <v>7.4725000000000001</v>
      </c>
      <c r="G206" s="39">
        <v>0</v>
      </c>
      <c r="H206" s="39">
        <v>5</v>
      </c>
      <c r="I206" s="39">
        <v>210</v>
      </c>
      <c r="J206" s="42">
        <v>829805758196</v>
      </c>
    </row>
    <row r="207" spans="1:10" ht="15" thickTop="1">
      <c r="A207" s="33" t="s">
        <v>1182</v>
      </c>
      <c r="B207" s="43" t="s">
        <v>624</v>
      </c>
      <c r="C207" s="43" t="s">
        <v>982</v>
      </c>
      <c r="D207" s="123">
        <v>70.846445574114412</v>
      </c>
      <c r="E207" s="15">
        <f t="shared" si="3"/>
        <v>70.846445574114412</v>
      </c>
      <c r="F207" s="20">
        <v>2.3997000000000002</v>
      </c>
      <c r="G207" s="20">
        <v>0</v>
      </c>
      <c r="H207" s="20">
        <v>20</v>
      </c>
      <c r="I207" s="20">
        <v>840</v>
      </c>
      <c r="J207" s="35">
        <v>829805758202</v>
      </c>
    </row>
    <row r="208" spans="1:10">
      <c r="A208" s="36" t="s">
        <v>1183</v>
      </c>
      <c r="B208" s="21" t="s">
        <v>624</v>
      </c>
      <c r="C208" s="21" t="s">
        <v>983</v>
      </c>
      <c r="D208" s="124">
        <v>81.981763898975231</v>
      </c>
      <c r="E208" s="6">
        <f t="shared" si="3"/>
        <v>81.981763898975231</v>
      </c>
      <c r="F208" s="4">
        <v>2.9622000000000002</v>
      </c>
      <c r="G208" s="4">
        <v>0</v>
      </c>
      <c r="H208" s="4">
        <v>10</v>
      </c>
      <c r="I208" s="4">
        <v>420</v>
      </c>
      <c r="J208" s="37">
        <v>0</v>
      </c>
    </row>
    <row r="209" spans="1:10">
      <c r="A209" s="36" t="s">
        <v>1184</v>
      </c>
      <c r="B209" s="21" t="s">
        <v>624</v>
      </c>
      <c r="C209" s="21" t="s">
        <v>624</v>
      </c>
      <c r="D209" s="124">
        <v>81.981763898975231</v>
      </c>
      <c r="E209" s="6">
        <f t="shared" si="3"/>
        <v>81.981763898975231</v>
      </c>
      <c r="F209" s="4">
        <v>3.4110999999999998</v>
      </c>
      <c r="G209" s="4">
        <v>0</v>
      </c>
      <c r="H209" s="4">
        <v>10</v>
      </c>
      <c r="I209" s="4">
        <v>420</v>
      </c>
      <c r="J209" s="37">
        <v>829805758219</v>
      </c>
    </row>
    <row r="210" spans="1:10">
      <c r="A210" s="36" t="s">
        <v>1185</v>
      </c>
      <c r="B210" s="21" t="s">
        <v>624</v>
      </c>
      <c r="C210" s="21" t="s">
        <v>984</v>
      </c>
      <c r="D210" s="124">
        <v>93.601226498829988</v>
      </c>
      <c r="E210" s="6">
        <f t="shared" si="3"/>
        <v>93.601226498829988</v>
      </c>
      <c r="F210" s="4">
        <v>3.8607</v>
      </c>
      <c r="G210" s="4">
        <v>0</v>
      </c>
      <c r="H210" s="4">
        <v>8</v>
      </c>
      <c r="I210" s="4">
        <v>336</v>
      </c>
      <c r="J210" s="37">
        <v>829805758226</v>
      </c>
    </row>
    <row r="211" spans="1:10">
      <c r="A211" s="36" t="s">
        <v>1186</v>
      </c>
      <c r="B211" s="21" t="s">
        <v>624</v>
      </c>
      <c r="C211" s="21" t="s">
        <v>985</v>
      </c>
      <c r="D211" s="124">
        <v>93.601226498829988</v>
      </c>
      <c r="E211" s="6">
        <f t="shared" si="3"/>
        <v>93.601226498829988</v>
      </c>
      <c r="F211" s="4">
        <v>4.3102</v>
      </c>
      <c r="G211" s="4">
        <v>0</v>
      </c>
      <c r="H211" s="4">
        <v>8</v>
      </c>
      <c r="I211" s="4">
        <v>336</v>
      </c>
      <c r="J211" s="37">
        <v>829805758233</v>
      </c>
    </row>
    <row r="212" spans="1:10">
      <c r="A212" s="36" t="s">
        <v>1187</v>
      </c>
      <c r="B212" s="21" t="s">
        <v>624</v>
      </c>
      <c r="C212" s="21" t="s">
        <v>986</v>
      </c>
      <c r="D212" s="124">
        <v>100.05648349874927</v>
      </c>
      <c r="E212" s="6">
        <f t="shared" si="3"/>
        <v>100.05648349874927</v>
      </c>
      <c r="F212" s="4">
        <v>4.7596999999999996</v>
      </c>
      <c r="G212" s="4">
        <v>0</v>
      </c>
      <c r="H212" s="4">
        <v>8</v>
      </c>
      <c r="I212" s="4">
        <v>336</v>
      </c>
      <c r="J212" s="37">
        <v>829805758240</v>
      </c>
    </row>
    <row r="213" spans="1:10">
      <c r="A213" s="36" t="s">
        <v>1188</v>
      </c>
      <c r="B213" s="21" t="s">
        <v>624</v>
      </c>
      <c r="C213" s="21" t="s">
        <v>987</v>
      </c>
      <c r="D213" s="124">
        <v>100.05648349874927</v>
      </c>
      <c r="E213" s="6">
        <f t="shared" si="3"/>
        <v>100.05648349874927</v>
      </c>
      <c r="F213" s="4">
        <v>5.2092999999999998</v>
      </c>
      <c r="G213" s="4">
        <v>0</v>
      </c>
      <c r="H213" s="4">
        <v>8</v>
      </c>
      <c r="I213" s="4">
        <v>336</v>
      </c>
      <c r="J213" s="37">
        <v>829805758257</v>
      </c>
    </row>
    <row r="214" spans="1:10">
      <c r="A214" s="36" t="s">
        <v>1189</v>
      </c>
      <c r="B214" s="21" t="s">
        <v>624</v>
      </c>
      <c r="C214" s="21" t="s">
        <v>989</v>
      </c>
      <c r="D214" s="124">
        <v>115.54910029855562</v>
      </c>
      <c r="E214" s="6">
        <f t="shared" si="3"/>
        <v>115.54910029855562</v>
      </c>
      <c r="F214" s="4">
        <v>7.0073999999999996</v>
      </c>
      <c r="G214" s="4">
        <v>0</v>
      </c>
      <c r="H214" s="4">
        <v>4</v>
      </c>
      <c r="I214" s="4">
        <v>168</v>
      </c>
      <c r="J214" s="37">
        <v>829805758264</v>
      </c>
    </row>
    <row r="215" spans="1:10">
      <c r="A215" s="36" t="s">
        <v>1190</v>
      </c>
      <c r="B215" s="21" t="s">
        <v>624</v>
      </c>
      <c r="C215" s="21" t="s">
        <v>990</v>
      </c>
      <c r="D215" s="124">
        <v>131.52586137335592</v>
      </c>
      <c r="E215" s="6">
        <f t="shared" si="3"/>
        <v>131.52586137335592</v>
      </c>
      <c r="F215" s="4">
        <v>7.9063999999999997</v>
      </c>
      <c r="G215" s="4">
        <v>0</v>
      </c>
      <c r="H215" s="4">
        <v>4</v>
      </c>
      <c r="I215" s="4">
        <v>168</v>
      </c>
      <c r="J215" s="37">
        <v>829805758271</v>
      </c>
    </row>
    <row r="216" spans="1:10">
      <c r="A216" s="36" t="s">
        <v>1191</v>
      </c>
      <c r="B216" s="21" t="s">
        <v>624</v>
      </c>
      <c r="C216" s="21" t="s">
        <v>991</v>
      </c>
      <c r="D216" s="124">
        <v>131.52586137335592</v>
      </c>
      <c r="E216" s="6">
        <f t="shared" si="3"/>
        <v>131.52586137335592</v>
      </c>
      <c r="F216" s="4">
        <v>8.8055000000000003</v>
      </c>
      <c r="G216" s="4">
        <v>0</v>
      </c>
      <c r="H216" s="4">
        <v>4</v>
      </c>
      <c r="I216" s="4">
        <v>168</v>
      </c>
      <c r="J216" s="37">
        <v>829805758288</v>
      </c>
    </row>
    <row r="217" spans="1:10">
      <c r="A217" s="36" t="s">
        <v>1192</v>
      </c>
      <c r="B217" s="21" t="s">
        <v>624</v>
      </c>
      <c r="C217" s="21" t="s">
        <v>992</v>
      </c>
      <c r="D217" s="124">
        <v>154.19995158557248</v>
      </c>
      <c r="E217" s="6">
        <f t="shared" si="3"/>
        <v>154.19995158557248</v>
      </c>
      <c r="F217" s="4">
        <v>9.7045999999999992</v>
      </c>
      <c r="G217" s="4">
        <v>0</v>
      </c>
      <c r="H217" s="4">
        <v>4</v>
      </c>
      <c r="I217" s="4">
        <v>168</v>
      </c>
      <c r="J217" s="37">
        <v>829805758295</v>
      </c>
    </row>
    <row r="218" spans="1:10" ht="15" thickBot="1">
      <c r="A218" s="38" t="s">
        <v>1193</v>
      </c>
      <c r="B218" s="44" t="s">
        <v>624</v>
      </c>
      <c r="C218" s="44" t="s">
        <v>993</v>
      </c>
      <c r="D218" s="125">
        <v>154.19995158557248</v>
      </c>
      <c r="E218" s="106">
        <f t="shared" si="3"/>
        <v>154.19995158557248</v>
      </c>
      <c r="F218" s="39">
        <v>10.6036</v>
      </c>
      <c r="G218" s="39">
        <v>0</v>
      </c>
      <c r="H218" s="39">
        <v>4</v>
      </c>
      <c r="I218" s="39">
        <v>168</v>
      </c>
      <c r="J218" s="42">
        <v>829805758301</v>
      </c>
    </row>
    <row r="219" spans="1:10" ht="15" thickTop="1">
      <c r="A219" s="33"/>
      <c r="B219" s="43"/>
      <c r="C219" s="43"/>
      <c r="D219" s="123"/>
      <c r="E219" s="50"/>
      <c r="F219" s="20"/>
      <c r="G219" s="20"/>
      <c r="H219" s="20"/>
      <c r="I219" s="20"/>
      <c r="J219" s="35"/>
    </row>
    <row r="220" spans="1:10">
      <c r="A220" s="36"/>
      <c r="B220" s="21"/>
      <c r="C220" s="21"/>
      <c r="D220" s="124"/>
      <c r="E220" s="6"/>
      <c r="F220" s="4"/>
      <c r="G220" s="4"/>
      <c r="H220" s="4"/>
      <c r="I220" s="4"/>
      <c r="J220" s="37"/>
    </row>
    <row r="221" spans="1:10">
      <c r="A221" s="36"/>
      <c r="B221" s="21"/>
      <c r="C221" s="21"/>
      <c r="D221" s="124"/>
      <c r="E221" s="6"/>
      <c r="F221" s="4"/>
      <c r="G221" s="4"/>
      <c r="H221" s="4"/>
      <c r="I221" s="4"/>
      <c r="J221" s="37"/>
    </row>
    <row r="222" spans="1:10">
      <c r="A222" s="36"/>
      <c r="B222" s="21"/>
      <c r="C222" s="21"/>
      <c r="D222" s="124"/>
      <c r="E222" s="6"/>
      <c r="F222" s="4"/>
      <c r="G222" s="4"/>
      <c r="H222" s="4"/>
      <c r="I222" s="4"/>
      <c r="J222" s="37"/>
    </row>
    <row r="223" spans="1:10">
      <c r="A223" s="36"/>
      <c r="B223" s="21"/>
      <c r="C223" s="21"/>
      <c r="D223" s="124"/>
      <c r="E223" s="6"/>
      <c r="F223" s="4"/>
      <c r="G223" s="4"/>
      <c r="H223" s="4"/>
      <c r="I223" s="4"/>
      <c r="J223" s="37"/>
    </row>
    <row r="224" spans="1:10">
      <c r="A224" s="36"/>
      <c r="B224" s="21"/>
      <c r="C224" s="21"/>
      <c r="D224" s="124"/>
      <c r="E224" s="6"/>
      <c r="F224" s="4"/>
      <c r="G224" s="4"/>
      <c r="H224" s="4"/>
      <c r="I224" s="4"/>
      <c r="J224" s="37"/>
    </row>
    <row r="225" spans="1:10" ht="15" thickBot="1">
      <c r="A225" s="38"/>
      <c r="B225" s="44"/>
      <c r="C225" s="44"/>
      <c r="D225" s="125"/>
      <c r="E225" s="66"/>
      <c r="F225" s="39"/>
      <c r="G225" s="39"/>
      <c r="H225" s="39"/>
      <c r="I225" s="39"/>
      <c r="J225" s="42"/>
    </row>
    <row r="226" spans="1:10" ht="15" thickTop="1">
      <c r="A226" s="33"/>
      <c r="B226" s="43"/>
      <c r="C226" s="43"/>
      <c r="D226" s="123"/>
      <c r="E226" s="15"/>
      <c r="F226" s="20"/>
      <c r="G226" s="20"/>
      <c r="H226" s="20"/>
      <c r="I226" s="20"/>
      <c r="J226" s="35"/>
    </row>
    <row r="227" spans="1:10">
      <c r="A227" s="36"/>
      <c r="B227" s="21"/>
      <c r="C227" s="21"/>
      <c r="D227" s="124"/>
      <c r="E227" s="6"/>
      <c r="F227" s="4"/>
      <c r="G227" s="4"/>
      <c r="H227" s="4"/>
      <c r="I227" s="4"/>
      <c r="J227" s="37"/>
    </row>
    <row r="228" spans="1:10">
      <c r="A228" s="36"/>
      <c r="B228" s="21"/>
      <c r="C228" s="21"/>
      <c r="D228" s="124"/>
      <c r="E228" s="6"/>
      <c r="F228" s="4"/>
      <c r="G228" s="4"/>
      <c r="H228" s="4"/>
      <c r="I228" s="4"/>
      <c r="J228" s="37"/>
    </row>
    <row r="229" spans="1:10">
      <c r="A229" s="36"/>
      <c r="B229" s="21"/>
      <c r="C229" s="21"/>
      <c r="D229" s="124"/>
      <c r="E229" s="6"/>
      <c r="F229" s="4"/>
      <c r="G229" s="4"/>
      <c r="H229" s="4"/>
      <c r="I229" s="4"/>
      <c r="J229" s="37"/>
    </row>
    <row r="230" spans="1:10">
      <c r="A230" s="36"/>
      <c r="B230" s="21"/>
      <c r="C230" s="21"/>
      <c r="D230" s="124"/>
      <c r="E230" s="6"/>
      <c r="F230" s="4"/>
      <c r="G230" s="4"/>
      <c r="H230" s="4"/>
      <c r="I230" s="4"/>
      <c r="J230" s="37"/>
    </row>
    <row r="231" spans="1:10">
      <c r="A231" s="36"/>
      <c r="B231" s="21"/>
      <c r="C231" s="21"/>
      <c r="D231" s="124"/>
      <c r="E231" s="6"/>
      <c r="F231" s="4"/>
      <c r="G231" s="4"/>
      <c r="H231" s="4"/>
      <c r="I231" s="4"/>
      <c r="J231" s="37"/>
    </row>
    <row r="232" spans="1:10" ht="15" thickBot="1">
      <c r="A232" s="38"/>
      <c r="B232" s="44"/>
      <c r="C232" s="44"/>
      <c r="D232" s="125"/>
      <c r="E232" s="66"/>
      <c r="F232" s="39"/>
      <c r="G232" s="39"/>
      <c r="H232" s="39"/>
      <c r="I232" s="39"/>
      <c r="J232" s="42"/>
    </row>
    <row r="233" spans="1:10" ht="15" thickTop="1">
      <c r="A233" s="33"/>
      <c r="B233" s="43"/>
      <c r="C233" s="43"/>
      <c r="D233" s="123"/>
      <c r="E233" s="15"/>
      <c r="F233" s="20"/>
      <c r="G233" s="20"/>
      <c r="H233" s="20"/>
      <c r="I233" s="20"/>
      <c r="J233" s="35"/>
    </row>
    <row r="234" spans="1:10">
      <c r="A234" s="36"/>
      <c r="B234" s="21"/>
      <c r="C234" s="21"/>
      <c r="D234" s="124"/>
      <c r="E234" s="6"/>
      <c r="F234" s="4"/>
      <c r="G234" s="4"/>
      <c r="H234" s="4"/>
      <c r="I234" s="4"/>
      <c r="J234" s="37"/>
    </row>
    <row r="235" spans="1:10">
      <c r="A235" s="36"/>
      <c r="B235" s="21"/>
      <c r="C235" s="21"/>
      <c r="D235" s="124"/>
      <c r="E235" s="6"/>
      <c r="F235" s="4"/>
      <c r="G235" s="4"/>
      <c r="H235" s="4"/>
      <c r="I235" s="4"/>
      <c r="J235" s="37"/>
    </row>
    <row r="236" spans="1:10">
      <c r="A236" s="36"/>
      <c r="B236" s="21"/>
      <c r="C236" s="21"/>
      <c r="D236" s="124"/>
      <c r="E236" s="6"/>
      <c r="F236" s="4"/>
      <c r="G236" s="4"/>
      <c r="H236" s="4"/>
      <c r="I236" s="4"/>
      <c r="J236" s="37"/>
    </row>
    <row r="237" spans="1:10">
      <c r="A237" s="36"/>
      <c r="B237" s="21"/>
      <c r="C237" s="21"/>
      <c r="D237" s="124"/>
      <c r="E237" s="6"/>
      <c r="F237" s="4"/>
      <c r="G237" s="4"/>
      <c r="H237" s="4"/>
      <c r="I237" s="4"/>
      <c r="J237" s="37"/>
    </row>
    <row r="238" spans="1:10">
      <c r="A238" s="36"/>
      <c r="B238" s="21"/>
      <c r="C238" s="21"/>
      <c r="D238" s="124"/>
      <c r="E238" s="6"/>
      <c r="F238" s="4"/>
      <c r="G238" s="4"/>
      <c r="H238" s="4"/>
      <c r="I238" s="4"/>
      <c r="J238" s="37"/>
    </row>
    <row r="239" spans="1:10" ht="15" thickBot="1">
      <c r="A239" s="38"/>
      <c r="B239" s="44"/>
      <c r="C239" s="44"/>
      <c r="D239" s="125"/>
      <c r="E239" s="106"/>
      <c r="F239" s="39"/>
      <c r="G239" s="39"/>
      <c r="H239" s="39"/>
      <c r="I239" s="39"/>
      <c r="J239" s="42"/>
    </row>
    <row r="240" spans="1:10" ht="15" thickTop="1">
      <c r="A240" s="33"/>
      <c r="B240" s="43"/>
      <c r="C240" s="43"/>
      <c r="D240" s="123"/>
      <c r="E240" s="50"/>
      <c r="F240" s="20"/>
      <c r="G240" s="20"/>
      <c r="H240" s="20"/>
      <c r="I240" s="20"/>
      <c r="J240" s="35"/>
    </row>
    <row r="241" spans="1:10">
      <c r="A241" s="36"/>
      <c r="B241" s="21"/>
      <c r="C241" s="21"/>
      <c r="D241" s="124"/>
      <c r="E241" s="6"/>
      <c r="F241" s="4"/>
      <c r="G241" s="4"/>
      <c r="H241" s="4"/>
      <c r="I241" s="4"/>
      <c r="J241" s="37"/>
    </row>
    <row r="242" spans="1:10">
      <c r="A242" s="36"/>
      <c r="B242" s="21"/>
      <c r="C242" s="21"/>
      <c r="D242" s="124"/>
      <c r="E242" s="6"/>
      <c r="F242" s="4"/>
      <c r="G242" s="4"/>
      <c r="H242" s="4"/>
      <c r="I242" s="4"/>
      <c r="J242" s="37"/>
    </row>
    <row r="243" spans="1:10">
      <c r="A243" s="36"/>
      <c r="B243" s="21"/>
      <c r="C243" s="21"/>
      <c r="D243" s="124"/>
      <c r="E243" s="6"/>
      <c r="F243" s="4"/>
      <c r="G243" s="4"/>
      <c r="H243" s="4"/>
      <c r="I243" s="4"/>
      <c r="J243" s="37"/>
    </row>
    <row r="244" spans="1:10">
      <c r="A244" s="36"/>
      <c r="B244" s="21"/>
      <c r="C244" s="21"/>
      <c r="D244" s="124"/>
      <c r="E244" s="6"/>
      <c r="F244" s="4"/>
      <c r="G244" s="4"/>
      <c r="H244" s="4"/>
      <c r="I244" s="4"/>
      <c r="J244" s="37"/>
    </row>
    <row r="245" spans="1:10">
      <c r="A245" s="36"/>
      <c r="B245" s="21"/>
      <c r="C245" s="21"/>
      <c r="D245" s="124"/>
      <c r="E245" s="6"/>
      <c r="F245" s="4"/>
      <c r="G245" s="4"/>
      <c r="H245" s="4"/>
      <c r="I245" s="4"/>
      <c r="J245" s="37"/>
    </row>
    <row r="246" spans="1:10" ht="15" thickBot="1">
      <c r="A246" s="38"/>
      <c r="B246" s="44"/>
      <c r="C246" s="44"/>
      <c r="D246" s="40"/>
      <c r="E246" s="106"/>
      <c r="F246" s="39"/>
      <c r="G246" s="39"/>
      <c r="H246" s="39"/>
      <c r="I246" s="39"/>
      <c r="J246" s="42"/>
    </row>
    <row r="247" spans="1:10" ht="15" thickTop="1">
      <c r="E247" s="335"/>
    </row>
    <row r="248" spans="1:10" ht="20">
      <c r="A248" s="2" t="s">
        <v>1194</v>
      </c>
    </row>
    <row r="250" spans="1:10" ht="15" thickBot="1">
      <c r="A250" s="421" t="s">
        <v>723</v>
      </c>
      <c r="B250" s="421"/>
      <c r="D250" s="422"/>
      <c r="E250" s="422"/>
      <c r="F250" s="28"/>
    </row>
    <row r="251" spans="1:10" ht="30" thickTop="1" thickBot="1">
      <c r="A251" s="16" t="s">
        <v>363</v>
      </c>
      <c r="B251" s="17" t="s">
        <v>1051</v>
      </c>
      <c r="C251" s="17" t="s">
        <v>963</v>
      </c>
      <c r="D251" s="18" t="s">
        <v>364</v>
      </c>
      <c r="E251" s="17" t="s">
        <v>365</v>
      </c>
      <c r="F251" s="19" t="s">
        <v>366</v>
      </c>
      <c r="G251" s="17" t="s">
        <v>378</v>
      </c>
      <c r="H251" s="17" t="s">
        <v>379</v>
      </c>
      <c r="I251" s="17" t="s">
        <v>1584</v>
      </c>
      <c r="J251" s="31" t="s">
        <v>1665</v>
      </c>
    </row>
    <row r="252" spans="1:10" ht="15.5" thickTop="1" thickBot="1">
      <c r="A252" s="13" t="s">
        <v>1195</v>
      </c>
      <c r="B252" s="22" t="s">
        <v>616</v>
      </c>
      <c r="C252" s="22" t="s">
        <v>1197</v>
      </c>
      <c r="D252" s="189">
        <v>305.48888888888888</v>
      </c>
      <c r="E252" s="50">
        <v>339.43</v>
      </c>
      <c r="F252" s="13" t="e">
        <v>#N/A</v>
      </c>
      <c r="G252" s="13"/>
      <c r="H252" s="13"/>
      <c r="I252" s="20"/>
      <c r="J252" s="26"/>
    </row>
    <row r="253" spans="1:10" ht="15" thickTop="1">
      <c r="A253" s="4" t="s">
        <v>1196</v>
      </c>
      <c r="B253" s="8" t="s">
        <v>617</v>
      </c>
      <c r="C253" s="8" t="s">
        <v>1197</v>
      </c>
      <c r="D253" s="124">
        <v>371.59999999999997</v>
      </c>
      <c r="E253" s="50">
        <v>412.89</v>
      </c>
      <c r="F253" s="4" t="e">
        <v>#N/A</v>
      </c>
      <c r="G253" s="4"/>
      <c r="H253" s="4"/>
      <c r="I253" s="4"/>
      <c r="J253" s="27"/>
    </row>
  </sheetData>
  <mergeCells count="6">
    <mergeCell ref="H7:I7"/>
    <mergeCell ref="A250:B250"/>
    <mergeCell ref="D250:E250"/>
    <mergeCell ref="D5:E5"/>
    <mergeCell ref="D6:E6"/>
    <mergeCell ref="F7:G7"/>
  </mergeCells>
  <phoneticPr fontId="0" type="noConversion"/>
  <hyperlinks>
    <hyperlink ref="E2:H2" r:id="rId1" display="spp-sales@sigmaco.com" xr:uid="{00000000-0004-0000-0500-000000000000}"/>
    <hyperlink ref="E1:H1" r:id="rId2" display="www.sigmaco.com" xr:uid="{00000000-0004-0000-0500-000001000000}"/>
  </hyperlinks>
  <pageMargins left="0.7" right="0.7" top="0.75" bottom="0.75" header="0.3" footer="0.3"/>
  <pageSetup fitToHeight="0" orientation="landscape" r:id="rId3"/>
  <headerFooter>
    <oddFooter>&amp;L&amp;A&amp;C&amp;F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J239"/>
  <sheetViews>
    <sheetView showGridLines="0" showRowColHeaders="0" zoomScaleNormal="100" workbookViewId="0">
      <pane ySplit="8" topLeftCell="A9" activePane="bottomLeft" state="frozen"/>
      <selection pane="bottomLeft" activeCell="J239" sqref="A1:J239"/>
    </sheetView>
  </sheetViews>
  <sheetFormatPr defaultRowHeight="14.5"/>
  <cols>
    <col min="1" max="1" width="15.7265625" customWidth="1"/>
    <col min="2" max="2" width="20" style="7" customWidth="1"/>
    <col min="3" max="3" width="18.54296875" style="7" customWidth="1"/>
    <col min="4" max="4" width="10.54296875" style="1" customWidth="1"/>
    <col min="5" max="5" width="10.54296875" customWidth="1"/>
    <col min="6" max="8" width="8.26953125" bestFit="1" customWidth="1"/>
    <col min="9" max="9" width="6.1796875" bestFit="1" customWidth="1"/>
    <col min="10" max="10" width="13.1796875" style="23" bestFit="1" customWidth="1"/>
  </cols>
  <sheetData>
    <row r="1" spans="1:10">
      <c r="E1" s="149" t="s">
        <v>1394</v>
      </c>
      <c r="G1" s="143"/>
      <c r="H1" s="143"/>
      <c r="J1" s="126"/>
    </row>
    <row r="2" spans="1:10">
      <c r="E2" s="149" t="s">
        <v>1395</v>
      </c>
      <c r="G2" s="143"/>
      <c r="H2" s="143"/>
      <c r="J2" s="127"/>
    </row>
    <row r="3" spans="1:10">
      <c r="E3" s="149" t="s">
        <v>1396</v>
      </c>
      <c r="G3" s="143"/>
      <c r="H3" s="143"/>
    </row>
    <row r="4" spans="1:10">
      <c r="F4" s="9"/>
      <c r="G4" s="9"/>
      <c r="H4" s="9"/>
    </row>
    <row r="5" spans="1:10" ht="18">
      <c r="A5" s="12" t="s">
        <v>336</v>
      </c>
      <c r="D5" s="408" t="s">
        <v>1741</v>
      </c>
      <c r="E5" s="409"/>
    </row>
    <row r="6" spans="1:10">
      <c r="D6" s="410">
        <v>43600</v>
      </c>
      <c r="E6" s="411"/>
    </row>
    <row r="7" spans="1:10" ht="15" thickBot="1">
      <c r="A7" s="90"/>
      <c r="B7" s="135"/>
      <c r="C7" s="134"/>
      <c r="D7" s="129" t="s">
        <v>1744</v>
      </c>
      <c r="E7" s="227">
        <v>1</v>
      </c>
      <c r="F7" s="418" t="s">
        <v>1743</v>
      </c>
      <c r="G7" s="419"/>
      <c r="H7" s="419" t="s">
        <v>3333</v>
      </c>
      <c r="I7" s="420"/>
    </row>
    <row r="8" spans="1:10" s="3" customFormat="1" ht="30" thickTop="1" thickBot="1">
      <c r="A8" s="16" t="s">
        <v>1812</v>
      </c>
      <c r="B8" s="17" t="s">
        <v>1051</v>
      </c>
      <c r="C8" s="17" t="s">
        <v>963</v>
      </c>
      <c r="D8" s="18" t="s">
        <v>1811</v>
      </c>
      <c r="E8" s="234" t="s">
        <v>1810</v>
      </c>
      <c r="F8" s="19" t="s">
        <v>1878</v>
      </c>
      <c r="G8" s="17" t="s">
        <v>1881</v>
      </c>
      <c r="H8" s="17" t="s">
        <v>1880</v>
      </c>
      <c r="I8" s="25" t="s">
        <v>1584</v>
      </c>
      <c r="J8" s="24" t="s">
        <v>1665</v>
      </c>
    </row>
    <row r="9" spans="1:10" ht="15" thickTop="1">
      <c r="A9" s="33" t="s">
        <v>1198</v>
      </c>
      <c r="B9" s="43" t="s">
        <v>964</v>
      </c>
      <c r="C9" s="43" t="s">
        <v>982</v>
      </c>
      <c r="D9" s="336">
        <v>4.3572984749455301</v>
      </c>
      <c r="E9" s="50">
        <f t="shared" ref="E9:E40" si="0">SUM(D9*GSN)</f>
        <v>4.3572984749455301</v>
      </c>
      <c r="F9" s="339">
        <v>1.6199999999999999E-2</v>
      </c>
      <c r="G9" s="20">
        <v>25</v>
      </c>
      <c r="H9" s="20">
        <v>600</v>
      </c>
      <c r="I9" s="20">
        <v>25200</v>
      </c>
      <c r="J9" s="35">
        <v>829805758318</v>
      </c>
    </row>
    <row r="10" spans="1:10">
      <c r="A10" s="36" t="s">
        <v>1199</v>
      </c>
      <c r="B10" s="21" t="s">
        <v>964</v>
      </c>
      <c r="C10" s="21" t="s">
        <v>620</v>
      </c>
      <c r="D10" s="337">
        <v>5.9711127249253622</v>
      </c>
      <c r="E10" s="6">
        <f t="shared" si="0"/>
        <v>5.9711127249253622</v>
      </c>
      <c r="F10" s="330">
        <v>3.32E-2</v>
      </c>
      <c r="G10" s="4">
        <v>25</v>
      </c>
      <c r="H10" s="4">
        <v>600</v>
      </c>
      <c r="I10" s="4">
        <v>25200</v>
      </c>
      <c r="J10" s="37">
        <v>829805758325</v>
      </c>
    </row>
    <row r="11" spans="1:10">
      <c r="A11" s="36" t="s">
        <v>1200</v>
      </c>
      <c r="B11" s="21" t="s">
        <v>964</v>
      </c>
      <c r="C11" s="21" t="s">
        <v>621</v>
      </c>
      <c r="D11" s="337">
        <v>5.9711127249253622</v>
      </c>
      <c r="E11" s="6">
        <f t="shared" si="0"/>
        <v>5.9711127249253622</v>
      </c>
      <c r="F11" s="330">
        <v>4.4600000000000001E-2</v>
      </c>
      <c r="G11" s="4">
        <v>25</v>
      </c>
      <c r="H11" s="4">
        <v>600</v>
      </c>
      <c r="I11" s="4">
        <v>25200</v>
      </c>
      <c r="J11" s="37">
        <v>829805758332</v>
      </c>
    </row>
    <row r="12" spans="1:10">
      <c r="A12" s="36" t="s">
        <v>1201</v>
      </c>
      <c r="B12" s="21" t="s">
        <v>964</v>
      </c>
      <c r="C12" s="21" t="s">
        <v>622</v>
      </c>
      <c r="D12" s="337">
        <v>7.8269991124021612</v>
      </c>
      <c r="E12" s="6">
        <f t="shared" si="0"/>
        <v>7.8269991124021612</v>
      </c>
      <c r="F12" s="330">
        <v>5.5899999999999998E-2</v>
      </c>
      <c r="G12" s="4">
        <v>25</v>
      </c>
      <c r="H12" s="4">
        <v>600</v>
      </c>
      <c r="I12" s="4">
        <v>25200</v>
      </c>
      <c r="J12" s="37">
        <v>829805758349</v>
      </c>
    </row>
    <row r="13" spans="1:10">
      <c r="A13" s="36" t="s">
        <v>1202</v>
      </c>
      <c r="B13" s="21" t="s">
        <v>964</v>
      </c>
      <c r="C13" s="21" t="s">
        <v>623</v>
      </c>
      <c r="D13" s="337">
        <v>7.8269991124021612</v>
      </c>
      <c r="E13" s="6">
        <f t="shared" si="0"/>
        <v>7.8269991124021612</v>
      </c>
      <c r="F13" s="330">
        <v>6.7299999999999999E-2</v>
      </c>
      <c r="G13" s="4">
        <v>25</v>
      </c>
      <c r="H13" s="4">
        <v>600</v>
      </c>
      <c r="I13" s="4">
        <v>25200</v>
      </c>
      <c r="J13" s="37">
        <v>829805758356</v>
      </c>
    </row>
    <row r="14" spans="1:10">
      <c r="A14" s="36" t="s">
        <v>1203</v>
      </c>
      <c r="B14" s="21" t="s">
        <v>964</v>
      </c>
      <c r="C14" s="21" t="s">
        <v>983</v>
      </c>
      <c r="D14" s="337">
        <v>9.3601226498829977</v>
      </c>
      <c r="E14" s="6">
        <f t="shared" si="0"/>
        <v>9.3601226498829977</v>
      </c>
      <c r="F14" s="330">
        <v>7.8700000000000006E-2</v>
      </c>
      <c r="G14" s="4">
        <v>25</v>
      </c>
      <c r="H14" s="4">
        <v>600</v>
      </c>
      <c r="I14" s="4">
        <v>25200</v>
      </c>
      <c r="J14" s="37">
        <v>829805758363</v>
      </c>
    </row>
    <row r="15" spans="1:10">
      <c r="A15" s="36" t="s">
        <v>1204</v>
      </c>
      <c r="B15" s="21" t="s">
        <v>964</v>
      </c>
      <c r="C15" s="21" t="s">
        <v>624</v>
      </c>
      <c r="D15" s="337">
        <v>9.3601226498829977</v>
      </c>
      <c r="E15" s="6">
        <f t="shared" si="0"/>
        <v>9.3601226498829977</v>
      </c>
      <c r="F15" s="330">
        <v>0.09</v>
      </c>
      <c r="G15" s="4">
        <v>25</v>
      </c>
      <c r="H15" s="4">
        <v>600</v>
      </c>
      <c r="I15" s="4">
        <v>25200</v>
      </c>
      <c r="J15" s="37">
        <v>829805758370</v>
      </c>
    </row>
    <row r="16" spans="1:10">
      <c r="A16" s="36" t="s">
        <v>1205</v>
      </c>
      <c r="B16" s="21" t="s">
        <v>964</v>
      </c>
      <c r="C16" s="21" t="s">
        <v>984</v>
      </c>
      <c r="D16" s="337">
        <v>15.653998224804322</v>
      </c>
      <c r="E16" s="6">
        <f t="shared" si="0"/>
        <v>15.653998224804322</v>
      </c>
      <c r="F16" s="330">
        <v>0.1014</v>
      </c>
      <c r="G16" s="4">
        <v>25</v>
      </c>
      <c r="H16" s="4">
        <v>400</v>
      </c>
      <c r="I16" s="4">
        <v>16800</v>
      </c>
      <c r="J16" s="37">
        <v>829805758387</v>
      </c>
    </row>
    <row r="17" spans="1:10">
      <c r="A17" s="36" t="s">
        <v>1206</v>
      </c>
      <c r="B17" s="21" t="s">
        <v>964</v>
      </c>
      <c r="C17" s="21" t="s">
        <v>985</v>
      </c>
      <c r="D17" s="337">
        <v>15.653998224804322</v>
      </c>
      <c r="E17" s="6">
        <f t="shared" si="0"/>
        <v>15.653998224804322</v>
      </c>
      <c r="F17" s="330">
        <v>0.11269999999999999</v>
      </c>
      <c r="G17" s="4">
        <v>25</v>
      </c>
      <c r="H17" s="4">
        <v>400</v>
      </c>
      <c r="I17" s="4">
        <v>16800</v>
      </c>
      <c r="J17" s="37">
        <v>829805758394</v>
      </c>
    </row>
    <row r="18" spans="1:10">
      <c r="A18" s="36" t="s">
        <v>1207</v>
      </c>
      <c r="B18" s="21" t="s">
        <v>964</v>
      </c>
      <c r="C18" s="21" t="s">
        <v>986</v>
      </c>
      <c r="D18" s="337">
        <v>17.590575324780119</v>
      </c>
      <c r="E18" s="6">
        <f t="shared" si="0"/>
        <v>17.590575324780119</v>
      </c>
      <c r="F18" s="330">
        <v>0.1241</v>
      </c>
      <c r="G18" s="4">
        <v>25</v>
      </c>
      <c r="H18" s="4">
        <v>400</v>
      </c>
      <c r="I18" s="4">
        <v>16800</v>
      </c>
      <c r="J18" s="37">
        <v>829805758400</v>
      </c>
    </row>
    <row r="19" spans="1:10">
      <c r="A19" s="36" t="s">
        <v>1208</v>
      </c>
      <c r="B19" s="21" t="s">
        <v>964</v>
      </c>
      <c r="C19" s="21" t="s">
        <v>987</v>
      </c>
      <c r="D19" s="337">
        <v>17.590575324780119</v>
      </c>
      <c r="E19" s="6">
        <f t="shared" si="0"/>
        <v>17.590575324780119</v>
      </c>
      <c r="F19" s="330">
        <v>0.13550000000000001</v>
      </c>
      <c r="G19" s="4">
        <v>25</v>
      </c>
      <c r="H19" s="4">
        <v>400</v>
      </c>
      <c r="I19" s="4">
        <v>16800</v>
      </c>
      <c r="J19" s="37">
        <v>829805758417</v>
      </c>
    </row>
    <row r="20" spans="1:10">
      <c r="A20" s="36" t="s">
        <v>1209</v>
      </c>
      <c r="B20" s="21" t="s">
        <v>964</v>
      </c>
      <c r="C20" s="21" t="s">
        <v>988</v>
      </c>
      <c r="D20" s="337">
        <v>22.06117647058824</v>
      </c>
      <c r="E20" s="6">
        <f t="shared" si="0"/>
        <v>22.06117647058824</v>
      </c>
      <c r="F20" s="330"/>
      <c r="G20" s="4"/>
      <c r="H20" s="4"/>
      <c r="I20" s="4"/>
      <c r="J20" s="37"/>
    </row>
    <row r="21" spans="1:10">
      <c r="A21" s="36" t="s">
        <v>1210</v>
      </c>
      <c r="B21" s="21" t="s">
        <v>964</v>
      </c>
      <c r="C21" s="21" t="s">
        <v>989</v>
      </c>
      <c r="D21" s="337">
        <v>23.158234487210521</v>
      </c>
      <c r="E21" s="6">
        <f t="shared" si="0"/>
        <v>23.158234487210521</v>
      </c>
      <c r="F21" s="330">
        <v>0.18090000000000001</v>
      </c>
      <c r="G21" s="4">
        <v>25</v>
      </c>
      <c r="H21" s="4">
        <v>200</v>
      </c>
      <c r="I21" s="4">
        <v>8400</v>
      </c>
      <c r="J21" s="37">
        <v>829805758424</v>
      </c>
    </row>
    <row r="22" spans="1:10">
      <c r="A22" s="36" t="s">
        <v>1211</v>
      </c>
      <c r="B22" s="21" t="s">
        <v>964</v>
      </c>
      <c r="C22" s="21" t="s">
        <v>990</v>
      </c>
      <c r="D22" s="337">
        <v>27.273460824659079</v>
      </c>
      <c r="E22" s="6">
        <f t="shared" si="0"/>
        <v>27.273460824659079</v>
      </c>
      <c r="F22" s="330">
        <v>0.20369999999999999</v>
      </c>
      <c r="G22" s="4">
        <v>25</v>
      </c>
      <c r="H22" s="4">
        <v>200</v>
      </c>
      <c r="I22" s="4">
        <v>8400</v>
      </c>
      <c r="J22" s="37">
        <v>829805758431</v>
      </c>
    </row>
    <row r="23" spans="1:10">
      <c r="A23" s="36" t="s">
        <v>1212</v>
      </c>
      <c r="B23" s="21" t="s">
        <v>964</v>
      </c>
      <c r="C23" s="21" t="s">
        <v>991</v>
      </c>
      <c r="D23" s="337">
        <v>27.273460824659079</v>
      </c>
      <c r="E23" s="6">
        <f t="shared" si="0"/>
        <v>27.273460824659079</v>
      </c>
      <c r="F23" s="330">
        <v>0.22639999999999999</v>
      </c>
      <c r="G23" s="4">
        <v>25</v>
      </c>
      <c r="H23" s="4">
        <v>150</v>
      </c>
      <c r="I23" s="4">
        <v>6300</v>
      </c>
      <c r="J23" s="37">
        <v>829805758448</v>
      </c>
    </row>
    <row r="24" spans="1:10">
      <c r="A24" s="36" t="s">
        <v>1213</v>
      </c>
      <c r="B24" s="21" t="s">
        <v>964</v>
      </c>
      <c r="C24" s="21" t="s">
        <v>992</v>
      </c>
      <c r="D24" s="337">
        <v>30.178326474622768</v>
      </c>
      <c r="E24" s="6">
        <f t="shared" si="0"/>
        <v>30.178326474622768</v>
      </c>
      <c r="F24" s="330">
        <v>0.24909999999999999</v>
      </c>
      <c r="G24" s="4">
        <v>25</v>
      </c>
      <c r="H24" s="4">
        <v>150</v>
      </c>
      <c r="I24" s="4">
        <v>6300</v>
      </c>
      <c r="J24" s="37">
        <v>829805758455</v>
      </c>
    </row>
    <row r="25" spans="1:10" ht="15" thickBot="1">
      <c r="A25" s="38" t="s">
        <v>1214</v>
      </c>
      <c r="B25" s="44" t="s">
        <v>964</v>
      </c>
      <c r="C25" s="44" t="s">
        <v>993</v>
      </c>
      <c r="D25" s="338">
        <v>30.178326474622768</v>
      </c>
      <c r="E25" s="66">
        <f t="shared" si="0"/>
        <v>30.178326474622768</v>
      </c>
      <c r="F25" s="332">
        <v>0.27179999999999999</v>
      </c>
      <c r="G25" s="39">
        <v>25</v>
      </c>
      <c r="H25" s="39">
        <v>150</v>
      </c>
      <c r="I25" s="39">
        <v>6300</v>
      </c>
      <c r="J25" s="42">
        <v>829805758462</v>
      </c>
    </row>
    <row r="26" spans="1:10" ht="15" thickTop="1">
      <c r="A26" s="33" t="s">
        <v>1215</v>
      </c>
      <c r="B26" s="43" t="s">
        <v>625</v>
      </c>
      <c r="C26" s="43" t="s">
        <v>982</v>
      </c>
      <c r="D26" s="336">
        <v>4.1152263374485596</v>
      </c>
      <c r="E26" s="15">
        <f t="shared" si="0"/>
        <v>4.1152263374485596</v>
      </c>
      <c r="F26" s="339">
        <v>3.5099999999999999E-2</v>
      </c>
      <c r="G26" s="20">
        <v>25</v>
      </c>
      <c r="H26" s="20">
        <v>600</v>
      </c>
      <c r="I26" s="20">
        <v>25200</v>
      </c>
      <c r="J26" s="35">
        <v>829805758479</v>
      </c>
    </row>
    <row r="27" spans="1:10">
      <c r="A27" s="36" t="s">
        <v>1216</v>
      </c>
      <c r="B27" s="21" t="s">
        <v>625</v>
      </c>
      <c r="C27" s="21" t="s">
        <v>618</v>
      </c>
      <c r="D27" s="337">
        <v>5.4062777374324211</v>
      </c>
      <c r="E27" s="6">
        <f t="shared" si="0"/>
        <v>5.4062777374324211</v>
      </c>
      <c r="F27" s="330">
        <v>4.0300000000000002E-2</v>
      </c>
      <c r="G27" s="4">
        <v>25</v>
      </c>
      <c r="H27" s="4">
        <v>600</v>
      </c>
      <c r="I27" s="4">
        <v>25200</v>
      </c>
      <c r="J27" s="37">
        <v>829805758486</v>
      </c>
    </row>
    <row r="28" spans="1:10">
      <c r="A28" s="36" t="s">
        <v>1377</v>
      </c>
      <c r="B28" s="21" t="s">
        <v>625</v>
      </c>
      <c r="C28" s="21" t="s">
        <v>620</v>
      </c>
      <c r="D28" s="337">
        <v>5.4062777374324211</v>
      </c>
      <c r="E28" s="6">
        <f t="shared" si="0"/>
        <v>5.4062777374324211</v>
      </c>
      <c r="F28" s="330">
        <v>6.13E-2</v>
      </c>
      <c r="G28" s="4">
        <v>25</v>
      </c>
      <c r="H28" s="4">
        <v>600</v>
      </c>
      <c r="I28" s="4">
        <v>25200</v>
      </c>
      <c r="J28" s="37">
        <v>829805758493</v>
      </c>
    </row>
    <row r="29" spans="1:10">
      <c r="A29" s="36" t="s">
        <v>1378</v>
      </c>
      <c r="B29" s="21" t="s">
        <v>625</v>
      </c>
      <c r="C29" s="21" t="s">
        <v>621</v>
      </c>
      <c r="D29" s="337">
        <v>5.4062777374324211</v>
      </c>
      <c r="E29" s="6">
        <f t="shared" si="0"/>
        <v>5.4062777374324211</v>
      </c>
      <c r="F29" s="330">
        <v>5.9700000000000003E-2</v>
      </c>
      <c r="G29" s="4">
        <v>25</v>
      </c>
      <c r="H29" s="4">
        <v>600</v>
      </c>
      <c r="I29" s="4">
        <v>25200</v>
      </c>
      <c r="J29" s="37">
        <v>829805758509</v>
      </c>
    </row>
    <row r="30" spans="1:10">
      <c r="A30" s="36" t="s">
        <v>1379</v>
      </c>
      <c r="B30" s="21" t="s">
        <v>625</v>
      </c>
      <c r="C30" s="21" t="s">
        <v>622</v>
      </c>
      <c r="D30" s="337">
        <v>7.0200919874122496</v>
      </c>
      <c r="E30" s="6">
        <f t="shared" si="0"/>
        <v>7.0200919874122496</v>
      </c>
      <c r="F30" s="330">
        <v>8.0699999999999994E-2</v>
      </c>
      <c r="G30" s="4">
        <v>25</v>
      </c>
      <c r="H30" s="4">
        <v>600</v>
      </c>
      <c r="I30" s="4">
        <v>25200</v>
      </c>
      <c r="J30" s="37">
        <v>829805758516</v>
      </c>
    </row>
    <row r="31" spans="1:10">
      <c r="A31" s="36" t="s">
        <v>1380</v>
      </c>
      <c r="B31" s="21" t="s">
        <v>625</v>
      </c>
      <c r="C31" s="21" t="s">
        <v>623</v>
      </c>
      <c r="D31" s="337">
        <v>7.0200919874122496</v>
      </c>
      <c r="E31" s="6">
        <f t="shared" si="0"/>
        <v>7.0200919874122496</v>
      </c>
      <c r="F31" s="330">
        <v>0.1017</v>
      </c>
      <c r="G31" s="4">
        <v>25</v>
      </c>
      <c r="H31" s="4">
        <v>600</v>
      </c>
      <c r="I31" s="4">
        <v>21600</v>
      </c>
      <c r="J31" s="37">
        <v>829805758523</v>
      </c>
    </row>
    <row r="32" spans="1:10">
      <c r="A32" s="36" t="s">
        <v>1381</v>
      </c>
      <c r="B32" s="21" t="s">
        <v>625</v>
      </c>
      <c r="C32" s="21" t="s">
        <v>983</v>
      </c>
      <c r="D32" s="337">
        <v>8.4725248123940933</v>
      </c>
      <c r="E32" s="6">
        <f t="shared" si="0"/>
        <v>8.4725248123940933</v>
      </c>
      <c r="F32" s="330">
        <v>0.1227</v>
      </c>
      <c r="G32" s="4">
        <v>25</v>
      </c>
      <c r="H32" s="4">
        <v>400</v>
      </c>
      <c r="I32" s="4">
        <v>16800</v>
      </c>
      <c r="J32" s="37">
        <v>829805758530</v>
      </c>
    </row>
    <row r="33" spans="1:10">
      <c r="A33" s="36" t="s">
        <v>1382</v>
      </c>
      <c r="B33" s="21" t="s">
        <v>625</v>
      </c>
      <c r="C33" s="21" t="s">
        <v>624</v>
      </c>
      <c r="D33" s="337">
        <v>8.4725248123940933</v>
      </c>
      <c r="E33" s="6">
        <f t="shared" si="0"/>
        <v>8.4725248123940933</v>
      </c>
      <c r="F33" s="330">
        <v>0.14369999999999999</v>
      </c>
      <c r="G33" s="4">
        <v>25</v>
      </c>
      <c r="H33" s="4">
        <v>400</v>
      </c>
      <c r="I33" s="4">
        <v>16800</v>
      </c>
      <c r="J33" s="37">
        <v>829805758547</v>
      </c>
    </row>
    <row r="34" spans="1:10">
      <c r="A34" s="36" t="s">
        <v>1383</v>
      </c>
      <c r="B34" s="21" t="s">
        <v>625</v>
      </c>
      <c r="C34" s="21" t="s">
        <v>984</v>
      </c>
      <c r="D34" s="337">
        <v>11.538771887355765</v>
      </c>
      <c r="E34" s="6">
        <f t="shared" si="0"/>
        <v>11.538771887355765</v>
      </c>
      <c r="F34" s="330">
        <v>0.16470000000000001</v>
      </c>
      <c r="G34" s="4">
        <v>25</v>
      </c>
      <c r="H34" s="4">
        <v>400</v>
      </c>
      <c r="I34" s="4">
        <v>14400</v>
      </c>
      <c r="J34" s="37">
        <v>829805758554</v>
      </c>
    </row>
    <row r="35" spans="1:10">
      <c r="A35" s="36" t="s">
        <v>1384</v>
      </c>
      <c r="B35" s="21" t="s">
        <v>625</v>
      </c>
      <c r="C35" s="21" t="s">
        <v>985</v>
      </c>
      <c r="D35" s="337">
        <v>11.538771887355765</v>
      </c>
      <c r="E35" s="6">
        <f t="shared" si="0"/>
        <v>11.538771887355765</v>
      </c>
      <c r="F35" s="330">
        <v>0.1857</v>
      </c>
      <c r="G35" s="4">
        <v>25</v>
      </c>
      <c r="H35" s="4">
        <v>300</v>
      </c>
      <c r="I35" s="4">
        <v>12600</v>
      </c>
      <c r="J35" s="37">
        <v>829805758561</v>
      </c>
    </row>
    <row r="36" spans="1:10">
      <c r="A36" s="36" t="s">
        <v>1385</v>
      </c>
      <c r="B36" s="21" t="s">
        <v>625</v>
      </c>
      <c r="C36" s="21" t="s">
        <v>986</v>
      </c>
      <c r="D36" s="337">
        <v>12.910513999838617</v>
      </c>
      <c r="E36" s="6">
        <f t="shared" si="0"/>
        <v>12.910513999838617</v>
      </c>
      <c r="F36" s="330">
        <v>0.20669999999999999</v>
      </c>
      <c r="G36" s="4">
        <v>25</v>
      </c>
      <c r="H36" s="4">
        <v>300</v>
      </c>
      <c r="I36" s="4">
        <v>10800</v>
      </c>
      <c r="J36" s="37">
        <v>829805758578</v>
      </c>
    </row>
    <row r="37" spans="1:10">
      <c r="A37" s="36" t="s">
        <v>1386</v>
      </c>
      <c r="B37" s="21" t="s">
        <v>625</v>
      </c>
      <c r="C37" s="21" t="s">
        <v>987</v>
      </c>
      <c r="D37" s="337">
        <v>12.910513999838617</v>
      </c>
      <c r="E37" s="6">
        <f t="shared" si="0"/>
        <v>12.910513999838617</v>
      </c>
      <c r="F37" s="330">
        <v>0.22770000000000001</v>
      </c>
      <c r="G37" s="4">
        <v>25</v>
      </c>
      <c r="H37" s="4">
        <v>300</v>
      </c>
      <c r="I37" s="4">
        <v>10800</v>
      </c>
      <c r="J37" s="37">
        <v>829805758585</v>
      </c>
    </row>
    <row r="38" spans="1:10">
      <c r="A38" s="36" t="s">
        <v>1387</v>
      </c>
      <c r="B38" s="21" t="s">
        <v>625</v>
      </c>
      <c r="C38" s="21" t="s">
        <v>988</v>
      </c>
      <c r="D38" s="337">
        <v>22.028564512224641</v>
      </c>
      <c r="E38" s="6">
        <f t="shared" si="0"/>
        <v>22.028564512224641</v>
      </c>
      <c r="F38" s="330">
        <v>0.2697</v>
      </c>
      <c r="G38" s="4">
        <v>25</v>
      </c>
      <c r="H38" s="4">
        <v>200</v>
      </c>
      <c r="I38" s="4">
        <v>8400</v>
      </c>
      <c r="J38" s="37">
        <v>829805758592</v>
      </c>
    </row>
    <row r="39" spans="1:10">
      <c r="A39" s="36" t="s">
        <v>1388</v>
      </c>
      <c r="B39" s="21" t="s">
        <v>625</v>
      </c>
      <c r="C39" s="21" t="s">
        <v>989</v>
      </c>
      <c r="D39" s="337">
        <v>22.028564512224641</v>
      </c>
      <c r="E39" s="6">
        <f t="shared" si="0"/>
        <v>22.028564512224641</v>
      </c>
      <c r="F39" s="330">
        <v>0.31159999999999999</v>
      </c>
      <c r="G39" s="4">
        <v>25</v>
      </c>
      <c r="H39" s="4">
        <v>200</v>
      </c>
      <c r="I39" s="4">
        <v>7200</v>
      </c>
      <c r="J39" s="37">
        <v>829805758608</v>
      </c>
    </row>
    <row r="40" spans="1:10">
      <c r="A40" s="36" t="s">
        <v>1389</v>
      </c>
      <c r="B40" s="21" t="s">
        <v>625</v>
      </c>
      <c r="C40" s="21" t="s">
        <v>990</v>
      </c>
      <c r="D40" s="337">
        <v>25.659646574679254</v>
      </c>
      <c r="E40" s="6">
        <f t="shared" si="0"/>
        <v>25.659646574679254</v>
      </c>
      <c r="F40" s="330">
        <v>0.35360000000000003</v>
      </c>
      <c r="G40" s="4">
        <v>25</v>
      </c>
      <c r="H40" s="4">
        <v>200</v>
      </c>
      <c r="I40" s="4">
        <v>6000</v>
      </c>
      <c r="J40" s="37">
        <v>829805758615</v>
      </c>
    </row>
    <row r="41" spans="1:10">
      <c r="A41" s="36" t="s">
        <v>1390</v>
      </c>
      <c r="B41" s="21" t="s">
        <v>625</v>
      </c>
      <c r="C41" s="21" t="s">
        <v>991</v>
      </c>
      <c r="D41" s="337">
        <v>25.659646574679254</v>
      </c>
      <c r="E41" s="6">
        <f t="shared" ref="E41:E72" si="1">SUM(D41*GSN)</f>
        <v>25.659646574679254</v>
      </c>
      <c r="F41" s="330">
        <v>0.39560000000000001</v>
      </c>
      <c r="G41" s="4">
        <v>25</v>
      </c>
      <c r="H41" s="4">
        <v>150</v>
      </c>
      <c r="I41" s="4">
        <v>5400</v>
      </c>
      <c r="J41" s="37">
        <v>829805758622</v>
      </c>
    </row>
    <row r="42" spans="1:10">
      <c r="A42" s="36" t="s">
        <v>1391</v>
      </c>
      <c r="B42" s="21" t="s">
        <v>625</v>
      </c>
      <c r="C42" s="21" t="s">
        <v>992</v>
      </c>
      <c r="D42" s="337">
        <v>28.483821512143951</v>
      </c>
      <c r="E42" s="6">
        <f t="shared" si="1"/>
        <v>28.483821512143951</v>
      </c>
      <c r="F42" s="330">
        <v>0.43759999999999999</v>
      </c>
      <c r="G42" s="4">
        <v>25</v>
      </c>
      <c r="H42" s="4">
        <v>150</v>
      </c>
      <c r="I42" s="4">
        <v>5400</v>
      </c>
      <c r="J42" s="37">
        <v>829805758639</v>
      </c>
    </row>
    <row r="43" spans="1:10" ht="15" thickBot="1">
      <c r="A43" s="38" t="s">
        <v>1392</v>
      </c>
      <c r="B43" s="44" t="s">
        <v>625</v>
      </c>
      <c r="C43" s="44" t="s">
        <v>993</v>
      </c>
      <c r="D43" s="338">
        <v>28.483821512143951</v>
      </c>
      <c r="E43" s="66">
        <f t="shared" si="1"/>
        <v>28.483821512143951</v>
      </c>
      <c r="F43" s="332">
        <v>0.47960000000000003</v>
      </c>
      <c r="G43" s="39">
        <v>25</v>
      </c>
      <c r="H43" s="39">
        <v>150</v>
      </c>
      <c r="I43" s="39">
        <v>4500</v>
      </c>
      <c r="J43" s="42">
        <v>829805758653</v>
      </c>
    </row>
    <row r="44" spans="1:10" ht="15" thickTop="1">
      <c r="A44" s="33" t="s">
        <v>1217</v>
      </c>
      <c r="B44" s="43" t="s">
        <v>615</v>
      </c>
      <c r="C44" s="43" t="s">
        <v>982</v>
      </c>
      <c r="D44" s="336">
        <v>5.0028241749374649</v>
      </c>
      <c r="E44" s="15">
        <f t="shared" si="1"/>
        <v>5.0028241749374649</v>
      </c>
      <c r="F44" s="339">
        <v>5.16E-2</v>
      </c>
      <c r="G44" s="20">
        <v>25</v>
      </c>
      <c r="H44" s="20">
        <v>600</v>
      </c>
      <c r="I44" s="20">
        <v>25200</v>
      </c>
      <c r="J44" s="35">
        <v>829805758660</v>
      </c>
    </row>
    <row r="45" spans="1:10">
      <c r="A45" s="36" t="s">
        <v>1218</v>
      </c>
      <c r="B45" s="21" t="s">
        <v>615</v>
      </c>
      <c r="C45" s="21" t="s">
        <v>620</v>
      </c>
      <c r="D45" s="337">
        <v>5.8097312999273782</v>
      </c>
      <c r="E45" s="6">
        <f t="shared" si="1"/>
        <v>5.8097312999273782</v>
      </c>
      <c r="F45" s="330">
        <v>7.85E-2</v>
      </c>
      <c r="G45" s="4">
        <v>25</v>
      </c>
      <c r="H45" s="4">
        <v>600</v>
      </c>
      <c r="I45" s="4">
        <v>25200</v>
      </c>
      <c r="J45" s="37">
        <v>829805758677</v>
      </c>
    </row>
    <row r="46" spans="1:10">
      <c r="A46" s="36" t="s">
        <v>1219</v>
      </c>
      <c r="B46" s="21" t="s">
        <v>615</v>
      </c>
      <c r="C46" s="21" t="s">
        <v>621</v>
      </c>
      <c r="D46" s="337">
        <v>5.8097312999273782</v>
      </c>
      <c r="E46" s="6">
        <f t="shared" si="1"/>
        <v>5.8097312999273782</v>
      </c>
      <c r="F46" s="330">
        <v>7.8799999999999995E-2</v>
      </c>
      <c r="G46" s="4">
        <v>25</v>
      </c>
      <c r="H46" s="4">
        <v>600</v>
      </c>
      <c r="I46" s="4">
        <v>25200</v>
      </c>
      <c r="J46" s="37">
        <v>829805758684</v>
      </c>
    </row>
    <row r="47" spans="1:10">
      <c r="A47" s="36" t="s">
        <v>1220</v>
      </c>
      <c r="B47" s="21" t="s">
        <v>615</v>
      </c>
      <c r="C47" s="21" t="s">
        <v>622</v>
      </c>
      <c r="D47" s="337">
        <v>7.746308399903171</v>
      </c>
      <c r="E47" s="6">
        <f t="shared" si="1"/>
        <v>7.746308399903171</v>
      </c>
      <c r="F47" s="330">
        <v>0.1057</v>
      </c>
      <c r="G47" s="4">
        <v>25</v>
      </c>
      <c r="H47" s="4">
        <v>400</v>
      </c>
      <c r="I47" s="4">
        <v>16800</v>
      </c>
      <c r="J47" s="37">
        <v>829805758691</v>
      </c>
    </row>
    <row r="48" spans="1:10">
      <c r="A48" s="36" t="s">
        <v>1221</v>
      </c>
      <c r="B48" s="21" t="s">
        <v>615</v>
      </c>
      <c r="C48" s="21" t="s">
        <v>623</v>
      </c>
      <c r="D48" s="337">
        <v>7.746308399903171</v>
      </c>
      <c r="E48" s="6">
        <f t="shared" si="1"/>
        <v>7.746308399903171</v>
      </c>
      <c r="F48" s="330">
        <v>0.1326</v>
      </c>
      <c r="G48" s="4">
        <v>25</v>
      </c>
      <c r="H48" s="4">
        <v>400</v>
      </c>
      <c r="I48" s="4">
        <v>16800</v>
      </c>
      <c r="J48" s="37">
        <v>829805758707</v>
      </c>
    </row>
    <row r="49" spans="1:10">
      <c r="A49" s="36" t="s">
        <v>1222</v>
      </c>
      <c r="B49" s="21" t="s">
        <v>615</v>
      </c>
      <c r="C49" s="21" t="s">
        <v>983</v>
      </c>
      <c r="D49" s="337">
        <v>9.1180505123860236</v>
      </c>
      <c r="E49" s="6">
        <f t="shared" si="1"/>
        <v>9.1180505123860236</v>
      </c>
      <c r="F49" s="330">
        <v>0.15939999999999999</v>
      </c>
      <c r="G49" s="4">
        <v>25</v>
      </c>
      <c r="H49" s="4">
        <v>400</v>
      </c>
      <c r="I49" s="4">
        <v>14400</v>
      </c>
      <c r="J49" s="37">
        <v>829805758714</v>
      </c>
    </row>
    <row r="50" spans="1:10">
      <c r="A50" s="36" t="s">
        <v>1223</v>
      </c>
      <c r="B50" s="21" t="s">
        <v>615</v>
      </c>
      <c r="C50" s="21" t="s">
        <v>624</v>
      </c>
      <c r="D50" s="337">
        <v>9.1180505123860236</v>
      </c>
      <c r="E50" s="6">
        <f t="shared" si="1"/>
        <v>9.1180505123860236</v>
      </c>
      <c r="F50" s="330">
        <v>0.18629999999999999</v>
      </c>
      <c r="G50" s="4">
        <v>25</v>
      </c>
      <c r="H50" s="4">
        <v>300</v>
      </c>
      <c r="I50" s="4">
        <v>12600</v>
      </c>
      <c r="J50" s="37">
        <v>829805758721</v>
      </c>
    </row>
    <row r="51" spans="1:10">
      <c r="A51" s="36" t="s">
        <v>1224</v>
      </c>
      <c r="B51" s="21" t="s">
        <v>615</v>
      </c>
      <c r="C51" s="21" t="s">
        <v>984</v>
      </c>
      <c r="D51" s="337">
        <v>12.587751149842651</v>
      </c>
      <c r="E51" s="6">
        <f t="shared" si="1"/>
        <v>12.587751149842651</v>
      </c>
      <c r="F51" s="330">
        <v>0.2132</v>
      </c>
      <c r="G51" s="4">
        <v>25</v>
      </c>
      <c r="H51" s="4">
        <v>300</v>
      </c>
      <c r="I51" s="4">
        <v>10800</v>
      </c>
      <c r="J51" s="37">
        <v>829805758738</v>
      </c>
    </row>
    <row r="52" spans="1:10">
      <c r="A52" s="36" t="s">
        <v>1225</v>
      </c>
      <c r="B52" s="21" t="s">
        <v>615</v>
      </c>
      <c r="C52" s="21" t="s">
        <v>985</v>
      </c>
      <c r="D52" s="337">
        <v>12.587751149842651</v>
      </c>
      <c r="E52" s="6">
        <f t="shared" si="1"/>
        <v>12.587751149842651</v>
      </c>
      <c r="F52" s="330">
        <v>0.24010000000000001</v>
      </c>
      <c r="G52" s="4">
        <v>25</v>
      </c>
      <c r="H52" s="4">
        <v>300</v>
      </c>
      <c r="I52" s="4">
        <v>9000</v>
      </c>
      <c r="J52" s="37">
        <v>829805758745</v>
      </c>
    </row>
    <row r="53" spans="1:10">
      <c r="A53" s="36" t="s">
        <v>1226</v>
      </c>
      <c r="B53" s="21" t="s">
        <v>615</v>
      </c>
      <c r="C53" s="21" t="s">
        <v>986</v>
      </c>
      <c r="D53" s="337">
        <v>13.959493262325504</v>
      </c>
      <c r="E53" s="6">
        <f t="shared" si="1"/>
        <v>13.959493262325504</v>
      </c>
      <c r="F53" s="330">
        <v>0.26690000000000003</v>
      </c>
      <c r="G53" s="4">
        <v>25</v>
      </c>
      <c r="H53" s="4">
        <v>200</v>
      </c>
      <c r="I53" s="4">
        <v>8400</v>
      </c>
      <c r="J53" s="37">
        <v>829805758752</v>
      </c>
    </row>
    <row r="54" spans="1:10">
      <c r="A54" s="36" t="s">
        <v>1227</v>
      </c>
      <c r="B54" s="21" t="s">
        <v>615</v>
      </c>
      <c r="C54" s="21" t="s">
        <v>987</v>
      </c>
      <c r="D54" s="337">
        <v>13.959493262325504</v>
      </c>
      <c r="E54" s="6">
        <f t="shared" si="1"/>
        <v>13.959493262325504</v>
      </c>
      <c r="F54" s="330">
        <v>0.29380000000000001</v>
      </c>
      <c r="G54" s="4">
        <v>25</v>
      </c>
      <c r="H54" s="4">
        <v>200</v>
      </c>
      <c r="I54" s="4">
        <v>8400</v>
      </c>
      <c r="J54" s="37">
        <v>829805758769</v>
      </c>
    </row>
    <row r="55" spans="1:10">
      <c r="A55" s="36" t="s">
        <v>1228</v>
      </c>
      <c r="B55" s="21" t="s">
        <v>615</v>
      </c>
      <c r="C55" s="21" t="s">
        <v>988</v>
      </c>
      <c r="D55" s="337">
        <v>21.23294117647059</v>
      </c>
      <c r="E55" s="6">
        <f t="shared" si="1"/>
        <v>21.23294117647059</v>
      </c>
      <c r="F55" s="330"/>
      <c r="G55" s="4"/>
      <c r="H55" s="4"/>
      <c r="I55" s="4"/>
      <c r="J55" s="37"/>
    </row>
    <row r="56" spans="1:10">
      <c r="A56" s="36" t="s">
        <v>1229</v>
      </c>
      <c r="B56" s="21" t="s">
        <v>615</v>
      </c>
      <c r="C56" s="21" t="s">
        <v>989</v>
      </c>
      <c r="D56" s="337">
        <v>22.351327362220605</v>
      </c>
      <c r="E56" s="6">
        <f t="shared" si="1"/>
        <v>22.351327362220605</v>
      </c>
      <c r="F56" s="330">
        <v>0.40129999999999999</v>
      </c>
      <c r="G56" s="4">
        <v>25</v>
      </c>
      <c r="H56" s="4">
        <v>150</v>
      </c>
      <c r="I56" s="4">
        <v>5400</v>
      </c>
      <c r="J56" s="37">
        <v>829805758776</v>
      </c>
    </row>
    <row r="57" spans="1:10">
      <c r="A57" s="36" t="s">
        <v>1230</v>
      </c>
      <c r="B57" s="21" t="s">
        <v>615</v>
      </c>
      <c r="C57" s="21" t="s">
        <v>990</v>
      </c>
      <c r="D57" s="337">
        <v>26.62793512466715</v>
      </c>
      <c r="E57" s="6">
        <f t="shared" si="1"/>
        <v>26.62793512466715</v>
      </c>
      <c r="F57" s="330">
        <v>0.45500000000000002</v>
      </c>
      <c r="G57" s="4">
        <v>25</v>
      </c>
      <c r="H57" s="4">
        <v>150</v>
      </c>
      <c r="I57" s="4">
        <v>4500</v>
      </c>
      <c r="J57" s="37">
        <v>829805758783</v>
      </c>
    </row>
    <row r="58" spans="1:10">
      <c r="A58" s="36" t="s">
        <v>1231</v>
      </c>
      <c r="B58" s="21" t="s">
        <v>615</v>
      </c>
      <c r="C58" s="21" t="s">
        <v>991</v>
      </c>
      <c r="D58" s="337">
        <v>26.62793512466715</v>
      </c>
      <c r="E58" s="6">
        <f t="shared" si="1"/>
        <v>26.62793512466715</v>
      </c>
      <c r="F58" s="330">
        <v>0.50880000000000003</v>
      </c>
      <c r="G58" s="4">
        <v>25</v>
      </c>
      <c r="H58" s="4">
        <v>100</v>
      </c>
      <c r="I58" s="4">
        <v>4200</v>
      </c>
      <c r="J58" s="37">
        <v>829805758790</v>
      </c>
    </row>
    <row r="59" spans="1:10">
      <c r="A59" s="36" t="s">
        <v>1232</v>
      </c>
      <c r="B59" s="21" t="s">
        <v>615</v>
      </c>
      <c r="C59" s="21" t="s">
        <v>992</v>
      </c>
      <c r="D59" s="337">
        <v>29.532800774630839</v>
      </c>
      <c r="E59" s="6">
        <f t="shared" si="1"/>
        <v>29.532800774630839</v>
      </c>
      <c r="F59" s="330">
        <v>0.5625</v>
      </c>
      <c r="G59" s="4">
        <v>25</v>
      </c>
      <c r="H59" s="4">
        <v>100</v>
      </c>
      <c r="I59" s="4">
        <v>4200</v>
      </c>
      <c r="J59" s="37">
        <v>829805758806</v>
      </c>
    </row>
    <row r="60" spans="1:10" ht="15" thickBot="1">
      <c r="A60" s="38" t="s">
        <v>1233</v>
      </c>
      <c r="B60" s="44" t="s">
        <v>615</v>
      </c>
      <c r="C60" s="44" t="s">
        <v>993</v>
      </c>
      <c r="D60" s="338">
        <v>29.532800774630839</v>
      </c>
      <c r="E60" s="106">
        <f t="shared" si="1"/>
        <v>29.532800774630839</v>
      </c>
      <c r="F60" s="332">
        <v>0.61629999999999996</v>
      </c>
      <c r="G60" s="39">
        <v>25</v>
      </c>
      <c r="H60" s="39">
        <v>100</v>
      </c>
      <c r="I60" s="39">
        <v>3600</v>
      </c>
      <c r="J60" s="42">
        <v>829805758813</v>
      </c>
    </row>
    <row r="61" spans="1:10" ht="15" thickTop="1">
      <c r="A61" s="33" t="s">
        <v>1234</v>
      </c>
      <c r="B61" s="43" t="s">
        <v>616</v>
      </c>
      <c r="C61" s="43" t="s">
        <v>982</v>
      </c>
      <c r="D61" s="336">
        <v>4.1152263374485596</v>
      </c>
      <c r="E61" s="50">
        <f t="shared" si="1"/>
        <v>4.1152263374485596</v>
      </c>
      <c r="F61" s="339">
        <v>8.2000000000000003E-2</v>
      </c>
      <c r="G61" s="20">
        <v>25</v>
      </c>
      <c r="H61" s="20">
        <v>600</v>
      </c>
      <c r="I61" s="20">
        <v>25200</v>
      </c>
      <c r="J61" s="35">
        <v>829805758820</v>
      </c>
    </row>
    <row r="62" spans="1:10">
      <c r="A62" s="36" t="s">
        <v>1235</v>
      </c>
      <c r="B62" s="21" t="s">
        <v>616</v>
      </c>
      <c r="C62" s="21" t="s">
        <v>620</v>
      </c>
      <c r="D62" s="337">
        <v>4.3572984749455337</v>
      </c>
      <c r="E62" s="6">
        <f t="shared" si="1"/>
        <v>4.3572984749455337</v>
      </c>
      <c r="F62" s="330">
        <v>7.8100000000000003E-2</v>
      </c>
      <c r="G62" s="4">
        <v>25</v>
      </c>
      <c r="H62" s="4">
        <v>600</v>
      </c>
      <c r="I62" s="4">
        <v>25200</v>
      </c>
      <c r="J62" s="37">
        <v>829805758837</v>
      </c>
    </row>
    <row r="63" spans="1:10">
      <c r="A63" s="36" t="s">
        <v>1236</v>
      </c>
      <c r="B63" s="21" t="s">
        <v>616</v>
      </c>
      <c r="C63" s="21" t="s">
        <v>621</v>
      </c>
      <c r="D63" s="337">
        <v>4.3572984749455337</v>
      </c>
      <c r="E63" s="6">
        <f t="shared" si="1"/>
        <v>4.3572984749455337</v>
      </c>
      <c r="F63" s="330">
        <v>0.1159</v>
      </c>
      <c r="G63" s="4">
        <v>25</v>
      </c>
      <c r="H63" s="4">
        <v>600</v>
      </c>
      <c r="I63" s="4">
        <v>18000</v>
      </c>
      <c r="J63" s="37">
        <v>829805758844</v>
      </c>
    </row>
    <row r="64" spans="1:10">
      <c r="A64" s="36" t="s">
        <v>1237</v>
      </c>
      <c r="B64" s="21" t="s">
        <v>616</v>
      </c>
      <c r="C64" s="21" t="s">
        <v>622</v>
      </c>
      <c r="D64" s="337">
        <v>5.083514887436456</v>
      </c>
      <c r="E64" s="6">
        <f t="shared" si="1"/>
        <v>5.083514887436456</v>
      </c>
      <c r="F64" s="330">
        <v>0.1537</v>
      </c>
      <c r="G64" s="4">
        <v>25</v>
      </c>
      <c r="H64" s="4">
        <v>400</v>
      </c>
      <c r="I64" s="4">
        <v>14400</v>
      </c>
      <c r="J64" s="37">
        <v>829805758851</v>
      </c>
    </row>
    <row r="65" spans="1:10">
      <c r="A65" s="36" t="s">
        <v>1238</v>
      </c>
      <c r="B65" s="21" t="s">
        <v>616</v>
      </c>
      <c r="C65" s="21" t="s">
        <v>623</v>
      </c>
      <c r="D65" s="337">
        <v>5.083514887436456</v>
      </c>
      <c r="E65" s="6">
        <f t="shared" si="1"/>
        <v>5.083514887436456</v>
      </c>
      <c r="F65" s="330">
        <v>0.1915</v>
      </c>
      <c r="G65" s="4">
        <v>25</v>
      </c>
      <c r="H65" s="4">
        <v>400</v>
      </c>
      <c r="I65" s="4">
        <v>12000</v>
      </c>
      <c r="J65" s="37">
        <v>829805758868</v>
      </c>
    </row>
    <row r="66" spans="1:10">
      <c r="A66" s="36" t="s">
        <v>1239</v>
      </c>
      <c r="B66" s="21" t="s">
        <v>616</v>
      </c>
      <c r="C66" s="21" t="s">
        <v>983</v>
      </c>
      <c r="D66" s="337">
        <v>6.2131848624223345</v>
      </c>
      <c r="E66" s="6">
        <f t="shared" si="1"/>
        <v>6.2131848624223345</v>
      </c>
      <c r="F66" s="330">
        <v>0.22919999999999999</v>
      </c>
      <c r="G66" s="4">
        <v>25</v>
      </c>
      <c r="H66" s="4">
        <v>300</v>
      </c>
      <c r="I66" s="4">
        <v>10800</v>
      </c>
      <c r="J66" s="37">
        <v>829805758875</v>
      </c>
    </row>
    <row r="67" spans="1:10">
      <c r="A67" s="36" t="s">
        <v>1240</v>
      </c>
      <c r="B67" s="21" t="s">
        <v>616</v>
      </c>
      <c r="C67" s="21" t="s">
        <v>624</v>
      </c>
      <c r="D67" s="337">
        <v>6.2131848624223345</v>
      </c>
      <c r="E67" s="6">
        <f t="shared" si="1"/>
        <v>6.2131848624223345</v>
      </c>
      <c r="F67" s="330">
        <v>0.26700000000000002</v>
      </c>
      <c r="G67" s="4">
        <v>25</v>
      </c>
      <c r="H67" s="4">
        <v>300</v>
      </c>
      <c r="I67" s="4">
        <v>9000</v>
      </c>
      <c r="J67" s="37">
        <v>829805758882</v>
      </c>
    </row>
    <row r="68" spans="1:10">
      <c r="A68" s="36" t="s">
        <v>1241</v>
      </c>
      <c r="B68" s="21" t="s">
        <v>616</v>
      </c>
      <c r="C68" s="21" t="s">
        <v>984</v>
      </c>
      <c r="D68" s="337">
        <v>7.5042362624061978</v>
      </c>
      <c r="E68" s="6">
        <f t="shared" si="1"/>
        <v>7.5042362624061978</v>
      </c>
      <c r="F68" s="330">
        <v>0.30480000000000002</v>
      </c>
      <c r="G68" s="4">
        <v>25</v>
      </c>
      <c r="H68" s="4">
        <v>200</v>
      </c>
      <c r="I68" s="4">
        <v>7200</v>
      </c>
      <c r="J68" s="37">
        <v>829805758899</v>
      </c>
    </row>
    <row r="69" spans="1:10">
      <c r="A69" s="36" t="s">
        <v>1242</v>
      </c>
      <c r="B69" s="21" t="s">
        <v>616</v>
      </c>
      <c r="C69" s="21" t="s">
        <v>985</v>
      </c>
      <c r="D69" s="337">
        <v>7.5042362624061978</v>
      </c>
      <c r="E69" s="6">
        <f t="shared" si="1"/>
        <v>7.5042362624061978</v>
      </c>
      <c r="F69" s="330">
        <v>0.34260000000000002</v>
      </c>
      <c r="G69" s="4">
        <v>25</v>
      </c>
      <c r="H69" s="4">
        <v>200</v>
      </c>
      <c r="I69" s="4">
        <v>6000</v>
      </c>
      <c r="J69" s="37">
        <v>829805758905</v>
      </c>
    </row>
    <row r="70" spans="1:10">
      <c r="A70" s="36" t="s">
        <v>1243</v>
      </c>
      <c r="B70" s="21" t="s">
        <v>616</v>
      </c>
      <c r="C70" s="21" t="s">
        <v>986</v>
      </c>
      <c r="D70" s="337">
        <v>8.4725248123940933</v>
      </c>
      <c r="E70" s="6">
        <f t="shared" si="1"/>
        <v>8.4725248123940933</v>
      </c>
      <c r="F70" s="330">
        <v>0.38040000000000002</v>
      </c>
      <c r="G70" s="4">
        <v>25</v>
      </c>
      <c r="H70" s="4">
        <v>200</v>
      </c>
      <c r="I70" s="4">
        <v>6000</v>
      </c>
      <c r="J70" s="37">
        <v>829805758912</v>
      </c>
    </row>
    <row r="71" spans="1:10">
      <c r="A71" s="36" t="s">
        <v>1244</v>
      </c>
      <c r="B71" s="21" t="s">
        <v>616</v>
      </c>
      <c r="C71" s="21" t="s">
        <v>987</v>
      </c>
      <c r="D71" s="337">
        <v>8.4725248123940933</v>
      </c>
      <c r="E71" s="6">
        <f t="shared" si="1"/>
        <v>8.4725248123940933</v>
      </c>
      <c r="F71" s="330">
        <v>0.41820000000000002</v>
      </c>
      <c r="G71" s="4">
        <v>25</v>
      </c>
      <c r="H71" s="4">
        <v>200</v>
      </c>
      <c r="I71" s="4">
        <v>6000</v>
      </c>
      <c r="J71" s="37">
        <v>829805758929</v>
      </c>
    </row>
    <row r="72" spans="1:10">
      <c r="A72" s="36" t="s">
        <v>1245</v>
      </c>
      <c r="B72" s="21" t="s">
        <v>616</v>
      </c>
      <c r="C72" s="21" t="s">
        <v>988</v>
      </c>
      <c r="D72" s="337">
        <v>14.9277818123134</v>
      </c>
      <c r="E72" s="6">
        <f t="shared" si="1"/>
        <v>14.9277818123134</v>
      </c>
      <c r="F72" s="330">
        <v>0.49380000000000002</v>
      </c>
      <c r="G72" s="4">
        <v>25</v>
      </c>
      <c r="H72" s="4">
        <v>100</v>
      </c>
      <c r="I72" s="4">
        <v>4200</v>
      </c>
      <c r="J72" s="37">
        <v>829805758936</v>
      </c>
    </row>
    <row r="73" spans="1:10">
      <c r="A73" s="36" t="s">
        <v>1246</v>
      </c>
      <c r="B73" s="21" t="s">
        <v>616</v>
      </c>
      <c r="C73" s="21" t="s">
        <v>1045</v>
      </c>
      <c r="D73" s="337">
        <v>14.9277818123134</v>
      </c>
      <c r="E73" s="6">
        <f t="shared" ref="E73:E104" si="2">SUM(D73*GSN)</f>
        <v>14.9277818123134</v>
      </c>
      <c r="F73" s="330">
        <v>0.56999999999999995</v>
      </c>
      <c r="G73" s="4">
        <v>25</v>
      </c>
      <c r="H73" s="4">
        <v>100</v>
      </c>
      <c r="I73" s="4">
        <v>4200</v>
      </c>
      <c r="J73" s="37" t="s">
        <v>1393</v>
      </c>
    </row>
    <row r="74" spans="1:10">
      <c r="A74" s="36" t="s">
        <v>1247</v>
      </c>
      <c r="B74" s="21" t="s">
        <v>616</v>
      </c>
      <c r="C74" s="21" t="s">
        <v>989</v>
      </c>
      <c r="D74" s="337">
        <v>14.9277818123134</v>
      </c>
      <c r="E74" s="6">
        <f t="shared" si="2"/>
        <v>14.9277818123134</v>
      </c>
      <c r="F74" s="330">
        <v>0.56930000000000003</v>
      </c>
      <c r="G74" s="4">
        <v>25</v>
      </c>
      <c r="H74" s="4">
        <v>100</v>
      </c>
      <c r="I74" s="4">
        <v>4200</v>
      </c>
      <c r="J74" s="37">
        <v>829805758943</v>
      </c>
    </row>
    <row r="75" spans="1:10">
      <c r="A75" s="36" t="s">
        <v>1248</v>
      </c>
      <c r="B75" s="21" t="s">
        <v>616</v>
      </c>
      <c r="C75" s="21" t="s">
        <v>1047</v>
      </c>
      <c r="D75" s="337">
        <v>17.751956749778095</v>
      </c>
      <c r="E75" s="6">
        <f t="shared" si="2"/>
        <v>17.751956749778095</v>
      </c>
      <c r="F75" s="330">
        <v>0.60709999999999997</v>
      </c>
      <c r="G75" s="4">
        <v>25</v>
      </c>
      <c r="H75" s="4">
        <v>100</v>
      </c>
      <c r="I75" s="4">
        <v>3600</v>
      </c>
      <c r="J75" s="37">
        <v>829805758950</v>
      </c>
    </row>
    <row r="76" spans="1:10">
      <c r="A76" s="36" t="s">
        <v>1249</v>
      </c>
      <c r="B76" s="21" t="s">
        <v>616</v>
      </c>
      <c r="C76" s="21" t="s">
        <v>990</v>
      </c>
      <c r="D76" s="337">
        <v>17.751956749778095</v>
      </c>
      <c r="E76" s="6">
        <f t="shared" si="2"/>
        <v>17.751956749778095</v>
      </c>
      <c r="F76" s="330">
        <v>0.64490000000000003</v>
      </c>
      <c r="G76" s="4">
        <v>25</v>
      </c>
      <c r="H76" s="4">
        <v>100</v>
      </c>
      <c r="I76" s="4">
        <v>3600</v>
      </c>
      <c r="J76" s="37">
        <v>829805758967</v>
      </c>
    </row>
    <row r="77" spans="1:10">
      <c r="A77" s="36" t="s">
        <v>1250</v>
      </c>
      <c r="B77" s="21" t="s">
        <v>616</v>
      </c>
      <c r="C77" s="21" t="s">
        <v>991</v>
      </c>
      <c r="D77" s="337">
        <v>17.751956749778095</v>
      </c>
      <c r="E77" s="6">
        <f t="shared" si="2"/>
        <v>17.751956749778095</v>
      </c>
      <c r="F77" s="330">
        <v>0.72050000000000003</v>
      </c>
      <c r="G77" s="4">
        <v>25</v>
      </c>
      <c r="H77" s="4">
        <v>75</v>
      </c>
      <c r="I77" s="4">
        <v>3150</v>
      </c>
      <c r="J77" s="37">
        <v>829805758974</v>
      </c>
    </row>
    <row r="78" spans="1:10">
      <c r="A78" s="36" t="s">
        <v>1251</v>
      </c>
      <c r="B78" s="21" t="s">
        <v>616</v>
      </c>
      <c r="C78" s="21" t="s">
        <v>992</v>
      </c>
      <c r="D78" s="337">
        <v>20.17267812474784</v>
      </c>
      <c r="E78" s="6">
        <f t="shared" si="2"/>
        <v>20.17267812474784</v>
      </c>
      <c r="F78" s="330">
        <v>0.79610000000000003</v>
      </c>
      <c r="G78" s="4">
        <v>25</v>
      </c>
      <c r="H78" s="4">
        <v>75</v>
      </c>
      <c r="I78" s="4">
        <v>3150</v>
      </c>
      <c r="J78" s="37">
        <v>829805758981</v>
      </c>
    </row>
    <row r="79" spans="1:10" ht="15" thickBot="1">
      <c r="A79" s="38" t="s">
        <v>1252</v>
      </c>
      <c r="B79" s="44" t="s">
        <v>616</v>
      </c>
      <c r="C79" s="44" t="s">
        <v>993</v>
      </c>
      <c r="D79" s="338">
        <v>20.17267812474784</v>
      </c>
      <c r="E79" s="66">
        <f t="shared" si="2"/>
        <v>20.17267812474784</v>
      </c>
      <c r="F79" s="332">
        <v>0.87160000000000004</v>
      </c>
      <c r="G79" s="39">
        <v>25</v>
      </c>
      <c r="H79" s="39">
        <v>75</v>
      </c>
      <c r="I79" s="39">
        <v>2700</v>
      </c>
      <c r="J79" s="42">
        <v>829805758998</v>
      </c>
    </row>
    <row r="80" spans="1:10" ht="15" thickTop="1">
      <c r="A80" s="33" t="s">
        <v>1253</v>
      </c>
      <c r="B80" s="43" t="s">
        <v>617</v>
      </c>
      <c r="C80" s="43" t="s">
        <v>982</v>
      </c>
      <c r="D80" s="336">
        <v>5.0028241749374649</v>
      </c>
      <c r="E80" s="15">
        <f t="shared" si="2"/>
        <v>5.0028241749374649</v>
      </c>
      <c r="F80" s="339">
        <v>0.12790000000000001</v>
      </c>
      <c r="G80" s="20">
        <v>25</v>
      </c>
      <c r="H80" s="20">
        <v>400</v>
      </c>
      <c r="I80" s="20">
        <v>16800</v>
      </c>
      <c r="J80" s="35">
        <v>829805759001</v>
      </c>
    </row>
    <row r="81" spans="1:10">
      <c r="A81" s="36" t="s">
        <v>1254</v>
      </c>
      <c r="B81" s="21" t="s">
        <v>617</v>
      </c>
      <c r="C81" s="21" t="s">
        <v>620</v>
      </c>
      <c r="D81" s="337">
        <v>5.4062777374324211</v>
      </c>
      <c r="E81" s="6">
        <f t="shared" si="2"/>
        <v>5.4062777374324211</v>
      </c>
      <c r="F81" s="330">
        <v>9.9500000000000005E-2</v>
      </c>
      <c r="G81" s="4">
        <v>25</v>
      </c>
      <c r="H81" s="4">
        <v>400</v>
      </c>
      <c r="I81" s="4">
        <v>16800</v>
      </c>
      <c r="J81" s="37">
        <v>829805759018</v>
      </c>
    </row>
    <row r="82" spans="1:10">
      <c r="A82" s="36" t="s">
        <v>1255</v>
      </c>
      <c r="B82" s="21" t="s">
        <v>617</v>
      </c>
      <c r="C82" s="21" t="s">
        <v>621</v>
      </c>
      <c r="D82" s="337">
        <v>5.4062777374324211</v>
      </c>
      <c r="E82" s="6">
        <f t="shared" si="2"/>
        <v>5.4062777374324211</v>
      </c>
      <c r="F82" s="330">
        <v>0.1474</v>
      </c>
      <c r="G82" s="4">
        <v>25</v>
      </c>
      <c r="H82" s="4">
        <v>300</v>
      </c>
      <c r="I82" s="4">
        <v>12600</v>
      </c>
      <c r="J82" s="37">
        <v>829805759025</v>
      </c>
    </row>
    <row r="83" spans="1:10">
      <c r="A83" s="36" t="s">
        <v>1256</v>
      </c>
      <c r="B83" s="21" t="s">
        <v>617</v>
      </c>
      <c r="C83" s="21" t="s">
        <v>622</v>
      </c>
      <c r="D83" s="337">
        <v>5.9711127249253622</v>
      </c>
      <c r="E83" s="6">
        <f t="shared" si="2"/>
        <v>5.9711127249253622</v>
      </c>
      <c r="F83" s="330">
        <v>0.19520000000000001</v>
      </c>
      <c r="G83" s="4">
        <v>25</v>
      </c>
      <c r="H83" s="4">
        <v>300</v>
      </c>
      <c r="I83" s="4">
        <v>12600</v>
      </c>
      <c r="J83" s="37">
        <v>829805759032</v>
      </c>
    </row>
    <row r="84" spans="1:10">
      <c r="A84" s="36" t="s">
        <v>1257</v>
      </c>
      <c r="B84" s="21" t="s">
        <v>617</v>
      </c>
      <c r="C84" s="21" t="s">
        <v>623</v>
      </c>
      <c r="D84" s="337">
        <v>5.9711127249253622</v>
      </c>
      <c r="E84" s="6">
        <f t="shared" si="2"/>
        <v>5.9711127249253622</v>
      </c>
      <c r="F84" s="330">
        <v>0.24310000000000001</v>
      </c>
      <c r="G84" s="4">
        <v>25</v>
      </c>
      <c r="H84" s="4">
        <v>200</v>
      </c>
      <c r="I84" s="4">
        <v>8400</v>
      </c>
      <c r="J84" s="37">
        <v>829805759049</v>
      </c>
    </row>
    <row r="85" spans="1:10">
      <c r="A85" s="36" t="s">
        <v>1258</v>
      </c>
      <c r="B85" s="21" t="s">
        <v>617</v>
      </c>
      <c r="C85" s="21" t="s">
        <v>983</v>
      </c>
      <c r="D85" s="337">
        <v>7.746308399903171</v>
      </c>
      <c r="E85" s="6">
        <f t="shared" si="2"/>
        <v>7.746308399903171</v>
      </c>
      <c r="F85" s="330">
        <v>0.29099999999999998</v>
      </c>
      <c r="G85" s="4">
        <v>25</v>
      </c>
      <c r="H85" s="4">
        <v>200</v>
      </c>
      <c r="I85" s="4">
        <v>8400</v>
      </c>
      <c r="J85" s="37">
        <v>829805759056</v>
      </c>
    </row>
    <row r="86" spans="1:10">
      <c r="A86" s="36" t="s">
        <v>1259</v>
      </c>
      <c r="B86" s="21" t="s">
        <v>617</v>
      </c>
      <c r="C86" s="21" t="s">
        <v>624</v>
      </c>
      <c r="D86" s="337">
        <v>7.746308399903171</v>
      </c>
      <c r="E86" s="6">
        <f t="shared" si="2"/>
        <v>7.746308399903171</v>
      </c>
      <c r="F86" s="330">
        <v>0.33879999999999999</v>
      </c>
      <c r="G86" s="4">
        <v>25</v>
      </c>
      <c r="H86" s="4">
        <v>150</v>
      </c>
      <c r="I86" s="4">
        <v>6300</v>
      </c>
      <c r="J86" s="37">
        <v>829805759063</v>
      </c>
    </row>
    <row r="87" spans="1:10">
      <c r="A87" s="36" t="s">
        <v>1260</v>
      </c>
      <c r="B87" s="21" t="s">
        <v>617</v>
      </c>
      <c r="C87" s="21" t="s">
        <v>984</v>
      </c>
      <c r="D87" s="337">
        <v>9.1987412248850138</v>
      </c>
      <c r="E87" s="6">
        <f t="shared" si="2"/>
        <v>9.1987412248850138</v>
      </c>
      <c r="F87" s="330">
        <v>0.38669999999999999</v>
      </c>
      <c r="G87" s="4">
        <v>25</v>
      </c>
      <c r="H87" s="4">
        <v>150</v>
      </c>
      <c r="I87" s="4">
        <v>6300</v>
      </c>
      <c r="J87" s="37">
        <v>829805759070</v>
      </c>
    </row>
    <row r="88" spans="1:10">
      <c r="A88" s="36" t="s">
        <v>1261</v>
      </c>
      <c r="B88" s="21" t="s">
        <v>617</v>
      </c>
      <c r="C88" s="21" t="s">
        <v>985</v>
      </c>
      <c r="D88" s="337">
        <v>9.1987412248850138</v>
      </c>
      <c r="E88" s="6">
        <f t="shared" si="2"/>
        <v>9.1987412248850138</v>
      </c>
      <c r="F88" s="330">
        <v>0.43459999999999999</v>
      </c>
      <c r="G88" s="4">
        <v>25</v>
      </c>
      <c r="H88" s="4">
        <v>100</v>
      </c>
      <c r="I88" s="4">
        <v>4200</v>
      </c>
      <c r="J88" s="37">
        <v>829805759087</v>
      </c>
    </row>
    <row r="89" spans="1:10">
      <c r="A89" s="36" t="s">
        <v>1262</v>
      </c>
      <c r="B89" s="21" t="s">
        <v>617</v>
      </c>
      <c r="C89" s="21" t="s">
        <v>986</v>
      </c>
      <c r="D89" s="337">
        <v>10.973936899862824</v>
      </c>
      <c r="E89" s="6">
        <f t="shared" si="2"/>
        <v>10.973936899862824</v>
      </c>
      <c r="F89" s="330">
        <v>0.4824</v>
      </c>
      <c r="G89" s="4">
        <v>25</v>
      </c>
      <c r="H89" s="4">
        <v>100</v>
      </c>
      <c r="I89" s="4">
        <v>4200</v>
      </c>
      <c r="J89" s="37">
        <v>829805759094</v>
      </c>
    </row>
    <row r="90" spans="1:10">
      <c r="A90" s="36" t="s">
        <v>1263</v>
      </c>
      <c r="B90" s="21" t="s">
        <v>617</v>
      </c>
      <c r="C90" s="21" t="s">
        <v>987</v>
      </c>
      <c r="D90" s="337">
        <v>10.973936899862824</v>
      </c>
      <c r="E90" s="6">
        <f t="shared" si="2"/>
        <v>10.973936899862824</v>
      </c>
      <c r="F90" s="330">
        <v>0.53029999999999999</v>
      </c>
      <c r="G90" s="4">
        <v>25</v>
      </c>
      <c r="H90" s="4">
        <v>100</v>
      </c>
      <c r="I90" s="4">
        <v>4200</v>
      </c>
      <c r="J90" s="37">
        <v>829805759100</v>
      </c>
    </row>
    <row r="91" spans="1:10">
      <c r="A91" s="36" t="s">
        <v>1264</v>
      </c>
      <c r="B91" s="21" t="s">
        <v>617</v>
      </c>
      <c r="C91" s="21" t="s">
        <v>988</v>
      </c>
      <c r="D91" s="337">
        <v>18.145882352941179</v>
      </c>
      <c r="E91" s="6">
        <f t="shared" si="2"/>
        <v>18.145882352941179</v>
      </c>
      <c r="F91" s="330"/>
      <c r="G91" s="4"/>
      <c r="H91" s="4"/>
      <c r="I91" s="4"/>
      <c r="J91" s="37"/>
    </row>
    <row r="92" spans="1:10">
      <c r="A92" s="36" t="s">
        <v>1265</v>
      </c>
      <c r="B92" s="21" t="s">
        <v>617</v>
      </c>
      <c r="C92" s="21" t="s">
        <v>989</v>
      </c>
      <c r="D92" s="337">
        <v>19.04300814976196</v>
      </c>
      <c r="E92" s="6">
        <f t="shared" si="2"/>
        <v>19.04300814976196</v>
      </c>
      <c r="F92" s="330">
        <v>0.72170000000000001</v>
      </c>
      <c r="G92" s="4">
        <v>25</v>
      </c>
      <c r="H92" s="4">
        <v>75</v>
      </c>
      <c r="I92" s="4">
        <v>3150</v>
      </c>
      <c r="J92" s="37">
        <v>829805759117</v>
      </c>
    </row>
    <row r="93" spans="1:10">
      <c r="A93" s="36" t="s">
        <v>1266</v>
      </c>
      <c r="B93" s="21" t="s">
        <v>617</v>
      </c>
      <c r="C93" s="21" t="s">
        <v>990</v>
      </c>
      <c r="D93" s="337">
        <v>21.14096667473574</v>
      </c>
      <c r="E93" s="6">
        <f t="shared" si="2"/>
        <v>21.14096667473574</v>
      </c>
      <c r="F93" s="330">
        <v>0.8175</v>
      </c>
      <c r="G93" s="4">
        <v>25</v>
      </c>
      <c r="H93" s="4">
        <v>75</v>
      </c>
      <c r="I93" s="4">
        <v>2700</v>
      </c>
      <c r="J93" s="37">
        <v>829805759124</v>
      </c>
    </row>
    <row r="94" spans="1:10">
      <c r="A94" s="36" t="s">
        <v>1267</v>
      </c>
      <c r="B94" s="21" t="s">
        <v>617</v>
      </c>
      <c r="C94" s="21" t="s">
        <v>991</v>
      </c>
      <c r="D94" s="337">
        <v>21.14096667473574</v>
      </c>
      <c r="E94" s="6">
        <f t="shared" si="2"/>
        <v>21.14096667473574</v>
      </c>
      <c r="F94" s="330">
        <v>0.91320000000000001</v>
      </c>
      <c r="G94" s="4">
        <v>25</v>
      </c>
      <c r="H94" s="4">
        <v>50</v>
      </c>
      <c r="I94" s="4">
        <v>2100</v>
      </c>
      <c r="J94" s="37">
        <v>829805759131</v>
      </c>
    </row>
    <row r="95" spans="1:10">
      <c r="A95" s="36" t="s">
        <v>1268</v>
      </c>
      <c r="B95" s="21" t="s">
        <v>617</v>
      </c>
      <c r="C95" s="21" t="s">
        <v>992</v>
      </c>
      <c r="D95" s="337">
        <v>23.723069474703458</v>
      </c>
      <c r="E95" s="6">
        <f t="shared" si="2"/>
        <v>23.723069474703458</v>
      </c>
      <c r="F95" s="330">
        <v>1.0088999999999999</v>
      </c>
      <c r="G95" s="4">
        <v>25</v>
      </c>
      <c r="H95" s="4">
        <v>50</v>
      </c>
      <c r="I95" s="4">
        <v>2100</v>
      </c>
      <c r="J95" s="37">
        <v>829805759148</v>
      </c>
    </row>
    <row r="96" spans="1:10" ht="15" thickBot="1">
      <c r="A96" s="38" t="s">
        <v>1269</v>
      </c>
      <c r="B96" s="44" t="s">
        <v>617</v>
      </c>
      <c r="C96" s="44" t="s">
        <v>993</v>
      </c>
      <c r="D96" s="338">
        <v>23.723069474703458</v>
      </c>
      <c r="E96" s="106">
        <f t="shared" si="2"/>
        <v>23.723069474703458</v>
      </c>
      <c r="F96" s="332">
        <v>1.1047</v>
      </c>
      <c r="G96" s="39">
        <v>25</v>
      </c>
      <c r="H96" s="39">
        <v>50</v>
      </c>
      <c r="I96" s="39">
        <v>2100</v>
      </c>
      <c r="J96" s="42">
        <v>829805759155</v>
      </c>
    </row>
    <row r="97" spans="1:10" ht="15" thickTop="1">
      <c r="A97" s="33" t="s">
        <v>1270</v>
      </c>
      <c r="B97" s="43" t="s">
        <v>618</v>
      </c>
      <c r="C97" s="43" t="s">
        <v>982</v>
      </c>
      <c r="D97" s="336">
        <v>6.7780198499152746</v>
      </c>
      <c r="E97" s="50">
        <f t="shared" si="2"/>
        <v>6.7780198499152746</v>
      </c>
      <c r="F97" s="339">
        <v>0.15970000000000001</v>
      </c>
      <c r="G97" s="20">
        <v>25</v>
      </c>
      <c r="H97" s="20">
        <v>300</v>
      </c>
      <c r="I97" s="20">
        <v>12600</v>
      </c>
      <c r="J97" s="35">
        <v>829805759162</v>
      </c>
    </row>
    <row r="98" spans="1:10">
      <c r="A98" s="36" t="s">
        <v>1271</v>
      </c>
      <c r="B98" s="21" t="s">
        <v>618</v>
      </c>
      <c r="C98" s="21" t="s">
        <v>621</v>
      </c>
      <c r="D98" s="337">
        <v>7.9883805374001442</v>
      </c>
      <c r="E98" s="6">
        <f t="shared" si="2"/>
        <v>7.9883805374001442</v>
      </c>
      <c r="F98" s="330">
        <v>0.2268</v>
      </c>
      <c r="G98" s="4">
        <v>25</v>
      </c>
      <c r="H98" s="4">
        <v>200</v>
      </c>
      <c r="I98" s="4">
        <v>8400</v>
      </c>
      <c r="J98" s="37">
        <v>829805759179</v>
      </c>
    </row>
    <row r="99" spans="1:10">
      <c r="A99" s="36" t="s">
        <v>1272</v>
      </c>
      <c r="B99" s="21" t="s">
        <v>618</v>
      </c>
      <c r="C99" s="21" t="s">
        <v>622</v>
      </c>
      <c r="D99" s="337">
        <v>8.6339062373920754</v>
      </c>
      <c r="E99" s="6">
        <f t="shared" si="2"/>
        <v>8.6339062373920754</v>
      </c>
      <c r="F99" s="330">
        <v>0.29399999999999998</v>
      </c>
      <c r="G99" s="4">
        <v>25</v>
      </c>
      <c r="H99" s="4">
        <v>200</v>
      </c>
      <c r="I99" s="4">
        <v>8400</v>
      </c>
      <c r="J99" s="37">
        <v>829805759186</v>
      </c>
    </row>
    <row r="100" spans="1:10">
      <c r="A100" s="36" t="s">
        <v>1273</v>
      </c>
      <c r="B100" s="21" t="s">
        <v>618</v>
      </c>
      <c r="C100" s="21" t="s">
        <v>623</v>
      </c>
      <c r="D100" s="337">
        <v>8.6339062373920754</v>
      </c>
      <c r="E100" s="6">
        <f t="shared" si="2"/>
        <v>8.6339062373920754</v>
      </c>
      <c r="F100" s="330">
        <v>0.36120000000000002</v>
      </c>
      <c r="G100" s="4">
        <v>25</v>
      </c>
      <c r="H100" s="4">
        <v>150</v>
      </c>
      <c r="I100" s="4">
        <v>6300</v>
      </c>
      <c r="J100" s="37">
        <v>829805759193</v>
      </c>
    </row>
    <row r="101" spans="1:10">
      <c r="A101" s="36" t="s">
        <v>1274</v>
      </c>
      <c r="B101" s="21" t="s">
        <v>618</v>
      </c>
      <c r="C101" s="21" t="s">
        <v>983</v>
      </c>
      <c r="D101" s="337">
        <v>10.409101912369886</v>
      </c>
      <c r="E101" s="6">
        <f t="shared" si="2"/>
        <v>10.409101912369886</v>
      </c>
      <c r="F101" s="330">
        <v>0.4284</v>
      </c>
      <c r="G101" s="4">
        <v>25</v>
      </c>
      <c r="H101" s="4">
        <v>150</v>
      </c>
      <c r="I101" s="4">
        <v>5400</v>
      </c>
      <c r="J101" s="37">
        <v>829805759209</v>
      </c>
    </row>
    <row r="102" spans="1:10">
      <c r="A102" s="36" t="s">
        <v>1275</v>
      </c>
      <c r="B102" s="21" t="s">
        <v>618</v>
      </c>
      <c r="C102" s="21" t="s">
        <v>624</v>
      </c>
      <c r="D102" s="337">
        <v>10.409101912369886</v>
      </c>
      <c r="E102" s="6">
        <f t="shared" si="2"/>
        <v>10.409101912369886</v>
      </c>
      <c r="F102" s="330">
        <v>0.4955</v>
      </c>
      <c r="G102" s="4">
        <v>25</v>
      </c>
      <c r="H102" s="4">
        <v>100</v>
      </c>
      <c r="I102" s="4">
        <v>4200</v>
      </c>
      <c r="J102" s="37">
        <v>829805759216</v>
      </c>
    </row>
    <row r="103" spans="1:10">
      <c r="A103" s="36" t="s">
        <v>1276</v>
      </c>
      <c r="B103" s="21" t="s">
        <v>618</v>
      </c>
      <c r="C103" s="21" t="s">
        <v>984</v>
      </c>
      <c r="D103" s="337">
        <v>12.749132574840637</v>
      </c>
      <c r="E103" s="6">
        <f t="shared" si="2"/>
        <v>12.749132574840637</v>
      </c>
      <c r="F103" s="330">
        <v>0.56269999999999998</v>
      </c>
      <c r="G103" s="4">
        <v>25</v>
      </c>
      <c r="H103" s="4">
        <v>100</v>
      </c>
      <c r="I103" s="4">
        <v>4200</v>
      </c>
      <c r="J103" s="37">
        <v>829805759223</v>
      </c>
    </row>
    <row r="104" spans="1:10">
      <c r="A104" s="36" t="s">
        <v>1277</v>
      </c>
      <c r="B104" s="21" t="s">
        <v>618</v>
      </c>
      <c r="C104" s="21" t="s">
        <v>985</v>
      </c>
      <c r="D104" s="337">
        <v>12.749132574840637</v>
      </c>
      <c r="E104" s="6">
        <f t="shared" si="2"/>
        <v>12.749132574840637</v>
      </c>
      <c r="F104" s="330">
        <v>0.62990000000000002</v>
      </c>
      <c r="G104" s="4">
        <v>25</v>
      </c>
      <c r="H104" s="4">
        <v>100</v>
      </c>
      <c r="I104" s="4">
        <v>4200</v>
      </c>
      <c r="J104" s="37">
        <v>829805759230</v>
      </c>
    </row>
    <row r="105" spans="1:10">
      <c r="A105" s="36" t="s">
        <v>1278</v>
      </c>
      <c r="B105" s="21" t="s">
        <v>618</v>
      </c>
      <c r="C105" s="21" t="s">
        <v>986</v>
      </c>
      <c r="D105" s="337">
        <v>14.443637537319452</v>
      </c>
      <c r="E105" s="6">
        <f t="shared" ref="E105:E136" si="3">SUM(D105*GSN)</f>
        <v>14.443637537319452</v>
      </c>
      <c r="F105" s="330">
        <v>0.69710000000000005</v>
      </c>
      <c r="G105" s="4">
        <v>25</v>
      </c>
      <c r="H105" s="4">
        <v>75</v>
      </c>
      <c r="I105" s="4">
        <v>3150</v>
      </c>
      <c r="J105" s="37">
        <v>829805759247</v>
      </c>
    </row>
    <row r="106" spans="1:10">
      <c r="A106" s="36" t="s">
        <v>1279</v>
      </c>
      <c r="B106" s="21" t="s">
        <v>618</v>
      </c>
      <c r="C106" s="21" t="s">
        <v>987</v>
      </c>
      <c r="D106" s="337">
        <v>14.443637537319452</v>
      </c>
      <c r="E106" s="6">
        <f t="shared" si="3"/>
        <v>14.443637537319452</v>
      </c>
      <c r="F106" s="330">
        <v>0.76429999999999998</v>
      </c>
      <c r="G106" s="4">
        <v>25</v>
      </c>
      <c r="H106" s="4">
        <v>75</v>
      </c>
      <c r="I106" s="4">
        <v>3150</v>
      </c>
      <c r="J106" s="37">
        <v>829805759254</v>
      </c>
    </row>
    <row r="107" spans="1:10">
      <c r="A107" s="36" t="s">
        <v>1280</v>
      </c>
      <c r="B107" s="21" t="s">
        <v>618</v>
      </c>
      <c r="C107" s="21" t="s">
        <v>988</v>
      </c>
      <c r="D107" s="337">
        <v>24.126523037198417</v>
      </c>
      <c r="E107" s="6">
        <f t="shared" si="3"/>
        <v>24.126523037198417</v>
      </c>
      <c r="F107" s="330">
        <v>0.89859999999999995</v>
      </c>
      <c r="G107" s="4">
        <v>25</v>
      </c>
      <c r="H107" s="4">
        <v>50</v>
      </c>
      <c r="I107" s="4">
        <v>2100</v>
      </c>
      <c r="J107" s="37">
        <v>829805759261</v>
      </c>
    </row>
    <row r="108" spans="1:10">
      <c r="A108" s="36" t="s">
        <v>1281</v>
      </c>
      <c r="B108" s="21" t="s">
        <v>618</v>
      </c>
      <c r="C108" s="21" t="s">
        <v>1045</v>
      </c>
      <c r="D108" s="337">
        <v>24.126523037198417</v>
      </c>
      <c r="E108" s="6">
        <f t="shared" si="3"/>
        <v>24.126523037198417</v>
      </c>
      <c r="F108" s="330">
        <v>0.7</v>
      </c>
      <c r="G108" s="4">
        <v>25</v>
      </c>
      <c r="H108" s="4">
        <v>50</v>
      </c>
      <c r="I108" s="4">
        <v>2100</v>
      </c>
      <c r="J108" s="37"/>
    </row>
    <row r="109" spans="1:10">
      <c r="A109" s="36" t="s">
        <v>1282</v>
      </c>
      <c r="B109" s="21" t="s">
        <v>618</v>
      </c>
      <c r="C109" s="21" t="s">
        <v>989</v>
      </c>
      <c r="D109" s="337">
        <v>24.126523037198417</v>
      </c>
      <c r="E109" s="6">
        <f t="shared" si="3"/>
        <v>24.126523037198417</v>
      </c>
      <c r="F109" s="330">
        <v>1.0329999999999999</v>
      </c>
      <c r="G109" s="4">
        <v>25</v>
      </c>
      <c r="H109" s="4">
        <v>50</v>
      </c>
      <c r="I109" s="4">
        <v>2100</v>
      </c>
      <c r="J109" s="37">
        <v>829805759278</v>
      </c>
    </row>
    <row r="110" spans="1:10">
      <c r="A110" s="36" t="s">
        <v>1283</v>
      </c>
      <c r="B110" s="21" t="s">
        <v>618</v>
      </c>
      <c r="C110" s="21" t="s">
        <v>990</v>
      </c>
      <c r="D110" s="337">
        <v>27.596223674655047</v>
      </c>
      <c r="E110" s="6">
        <f t="shared" si="3"/>
        <v>27.596223674655047</v>
      </c>
      <c r="F110" s="330">
        <v>1.1673</v>
      </c>
      <c r="G110" s="4">
        <v>25</v>
      </c>
      <c r="H110" s="4">
        <v>50</v>
      </c>
      <c r="I110" s="4">
        <v>2100</v>
      </c>
      <c r="J110" s="37">
        <v>829805759285</v>
      </c>
    </row>
    <row r="111" spans="1:10">
      <c r="A111" s="36" t="s">
        <v>1284</v>
      </c>
      <c r="B111" s="21" t="s">
        <v>618</v>
      </c>
      <c r="C111" s="21" t="s">
        <v>991</v>
      </c>
      <c r="D111" s="337">
        <v>27.596223674655047</v>
      </c>
      <c r="E111" s="6">
        <f t="shared" si="3"/>
        <v>27.596223674655047</v>
      </c>
      <c r="F111" s="330">
        <v>1.3017000000000001</v>
      </c>
      <c r="G111" s="4">
        <v>25</v>
      </c>
      <c r="H111" s="4">
        <v>50</v>
      </c>
      <c r="I111" s="4">
        <v>1800</v>
      </c>
      <c r="J111" s="37">
        <v>829805759292</v>
      </c>
    </row>
    <row r="112" spans="1:10">
      <c r="A112" s="36" t="s">
        <v>1285</v>
      </c>
      <c r="B112" s="21" t="s">
        <v>618</v>
      </c>
      <c r="C112" s="21" t="s">
        <v>992</v>
      </c>
      <c r="D112" s="337">
        <v>32.114903574598564</v>
      </c>
      <c r="E112" s="6">
        <f t="shared" si="3"/>
        <v>32.114903574598564</v>
      </c>
      <c r="F112" s="330">
        <v>1.4359999999999999</v>
      </c>
      <c r="G112" s="4">
        <v>25</v>
      </c>
      <c r="H112" s="4">
        <v>50</v>
      </c>
      <c r="I112" s="4">
        <v>1500</v>
      </c>
      <c r="J112" s="37">
        <v>829805759308</v>
      </c>
    </row>
    <row r="113" spans="1:10" ht="15" thickBot="1">
      <c r="A113" s="38" t="s">
        <v>1286</v>
      </c>
      <c r="B113" s="44" t="s">
        <v>618</v>
      </c>
      <c r="C113" s="44" t="s">
        <v>993</v>
      </c>
      <c r="D113" s="338">
        <v>32.114903574598564</v>
      </c>
      <c r="E113" s="66">
        <f t="shared" si="3"/>
        <v>32.114903574598564</v>
      </c>
      <c r="F113" s="332">
        <v>1.5704</v>
      </c>
      <c r="G113" s="39">
        <v>25</v>
      </c>
      <c r="H113" s="39">
        <v>50</v>
      </c>
      <c r="I113" s="39">
        <v>1500</v>
      </c>
      <c r="J113" s="42">
        <v>829805759315</v>
      </c>
    </row>
    <row r="114" spans="1:10" ht="15" thickTop="1">
      <c r="A114" s="33" t="s">
        <v>1287</v>
      </c>
      <c r="B114" s="43" t="s">
        <v>619</v>
      </c>
      <c r="C114" s="43" t="s">
        <v>982</v>
      </c>
      <c r="D114" s="336">
        <v>9.1180505123860236</v>
      </c>
      <c r="E114" s="15">
        <f t="shared" si="3"/>
        <v>9.1180505123860236</v>
      </c>
      <c r="F114" s="339">
        <v>0.25209999999999999</v>
      </c>
      <c r="G114" s="20">
        <v>25</v>
      </c>
      <c r="H114" s="20">
        <v>150</v>
      </c>
      <c r="I114" s="20">
        <v>6300</v>
      </c>
      <c r="J114" s="35">
        <v>829805759322</v>
      </c>
    </row>
    <row r="115" spans="1:10">
      <c r="A115" s="36" t="s">
        <v>1288</v>
      </c>
      <c r="B115" s="21" t="s">
        <v>619</v>
      </c>
      <c r="C115" s="21" t="s">
        <v>621</v>
      </c>
      <c r="D115" s="337">
        <v>9.8442669248769459</v>
      </c>
      <c r="E115" s="6">
        <f t="shared" si="3"/>
        <v>9.8442669248769459</v>
      </c>
      <c r="F115" s="330">
        <v>0.32100000000000001</v>
      </c>
      <c r="G115" s="4">
        <v>25</v>
      </c>
      <c r="H115" s="4">
        <v>150</v>
      </c>
      <c r="I115" s="4">
        <v>6300</v>
      </c>
      <c r="J115" s="37">
        <v>829805759339</v>
      </c>
    </row>
    <row r="116" spans="1:10">
      <c r="A116" s="36" t="s">
        <v>1289</v>
      </c>
      <c r="B116" s="21" t="s">
        <v>619</v>
      </c>
      <c r="C116" s="21" t="s">
        <v>622</v>
      </c>
      <c r="D116" s="337">
        <v>10.73186476236585</v>
      </c>
      <c r="E116" s="6">
        <f t="shared" si="3"/>
        <v>10.73186476236585</v>
      </c>
      <c r="F116" s="330">
        <v>0.4128</v>
      </c>
      <c r="G116" s="4">
        <v>25</v>
      </c>
      <c r="H116" s="4">
        <v>150</v>
      </c>
      <c r="I116" s="4">
        <v>5400</v>
      </c>
      <c r="J116" s="37">
        <v>829805759346</v>
      </c>
    </row>
    <row r="117" spans="1:10">
      <c r="A117" s="36" t="s">
        <v>1290</v>
      </c>
      <c r="B117" s="21" t="s">
        <v>619</v>
      </c>
      <c r="C117" s="21" t="s">
        <v>623</v>
      </c>
      <c r="D117" s="337">
        <v>10.73186476236585</v>
      </c>
      <c r="E117" s="6">
        <f t="shared" si="3"/>
        <v>10.73186476236585</v>
      </c>
      <c r="F117" s="330">
        <v>0.50460000000000005</v>
      </c>
      <c r="G117" s="4">
        <v>25</v>
      </c>
      <c r="H117" s="4">
        <v>100</v>
      </c>
      <c r="I117" s="4">
        <v>4200</v>
      </c>
      <c r="J117" s="37">
        <v>829805759353</v>
      </c>
    </row>
    <row r="118" spans="1:10">
      <c r="A118" s="36" t="s">
        <v>1291</v>
      </c>
      <c r="B118" s="21" t="s">
        <v>619</v>
      </c>
      <c r="C118" s="21" t="s">
        <v>983</v>
      </c>
      <c r="D118" s="337">
        <v>12.749132574840637</v>
      </c>
      <c r="E118" s="6">
        <f t="shared" si="3"/>
        <v>12.749132574840637</v>
      </c>
      <c r="F118" s="330">
        <v>0.59640000000000004</v>
      </c>
      <c r="G118" s="4">
        <v>25</v>
      </c>
      <c r="H118" s="4">
        <v>100</v>
      </c>
      <c r="I118" s="4">
        <v>3600</v>
      </c>
      <c r="J118" s="37">
        <v>829805759360</v>
      </c>
    </row>
    <row r="119" spans="1:10">
      <c r="A119" s="36" t="s">
        <v>1292</v>
      </c>
      <c r="B119" s="21" t="s">
        <v>619</v>
      </c>
      <c r="C119" s="21" t="s">
        <v>624</v>
      </c>
      <c r="D119" s="337">
        <v>12.749132574840637</v>
      </c>
      <c r="E119" s="6">
        <f t="shared" si="3"/>
        <v>12.749132574840637</v>
      </c>
      <c r="F119" s="330">
        <v>0.68820000000000003</v>
      </c>
      <c r="G119" s="4">
        <v>25</v>
      </c>
      <c r="H119" s="4">
        <v>100</v>
      </c>
      <c r="I119" s="4">
        <v>3600</v>
      </c>
      <c r="J119" s="37">
        <v>829805759377</v>
      </c>
    </row>
    <row r="120" spans="1:10">
      <c r="A120" s="36" t="s">
        <v>1293</v>
      </c>
      <c r="B120" s="21" t="s">
        <v>619</v>
      </c>
      <c r="C120" s="21" t="s">
        <v>984</v>
      </c>
      <c r="D120" s="337">
        <v>15.734688937303318</v>
      </c>
      <c r="E120" s="6">
        <f t="shared" si="3"/>
        <v>15.734688937303318</v>
      </c>
      <c r="F120" s="330">
        <v>0.78</v>
      </c>
      <c r="G120" s="4">
        <v>25</v>
      </c>
      <c r="H120" s="4">
        <v>75</v>
      </c>
      <c r="I120" s="4">
        <v>3150</v>
      </c>
      <c r="J120" s="37">
        <v>829805759384</v>
      </c>
    </row>
    <row r="121" spans="1:10">
      <c r="A121" s="36" t="s">
        <v>1294</v>
      </c>
      <c r="B121" s="21" t="s">
        <v>619</v>
      </c>
      <c r="C121" s="21" t="s">
        <v>985</v>
      </c>
      <c r="D121" s="337">
        <v>15.734688937303318</v>
      </c>
      <c r="E121" s="6">
        <f t="shared" si="3"/>
        <v>15.734688937303318</v>
      </c>
      <c r="F121" s="330">
        <v>0.87180000000000002</v>
      </c>
      <c r="G121" s="4">
        <v>25</v>
      </c>
      <c r="H121" s="4">
        <v>75</v>
      </c>
      <c r="I121" s="4">
        <v>2700</v>
      </c>
      <c r="J121" s="37">
        <v>829805759391</v>
      </c>
    </row>
    <row r="122" spans="1:10">
      <c r="A122" s="36" t="s">
        <v>1295</v>
      </c>
      <c r="B122" s="21" t="s">
        <v>619</v>
      </c>
      <c r="C122" s="21" t="s">
        <v>986</v>
      </c>
      <c r="D122" s="337">
        <v>18.316791737271039</v>
      </c>
      <c r="E122" s="6">
        <f t="shared" si="3"/>
        <v>18.316791737271039</v>
      </c>
      <c r="F122" s="330">
        <v>0.96360000000000001</v>
      </c>
      <c r="G122" s="4">
        <v>25</v>
      </c>
      <c r="H122" s="4">
        <v>75</v>
      </c>
      <c r="I122" s="4">
        <v>2250</v>
      </c>
      <c r="J122" s="37">
        <v>829805759407</v>
      </c>
    </row>
    <row r="123" spans="1:10">
      <c r="A123" s="36" t="s">
        <v>1296</v>
      </c>
      <c r="B123" s="21" t="s">
        <v>619</v>
      </c>
      <c r="C123" s="21" t="s">
        <v>987</v>
      </c>
      <c r="D123" s="337">
        <v>18.316791737271039</v>
      </c>
      <c r="E123" s="6">
        <f t="shared" si="3"/>
        <v>18.316791737271039</v>
      </c>
      <c r="F123" s="330">
        <v>1.0553999999999999</v>
      </c>
      <c r="G123" s="4">
        <v>25</v>
      </c>
      <c r="H123" s="4">
        <v>50</v>
      </c>
      <c r="I123" s="4">
        <v>2100</v>
      </c>
      <c r="J123" s="37">
        <v>829805759414</v>
      </c>
    </row>
    <row r="124" spans="1:10">
      <c r="A124" s="36" t="s">
        <v>1297</v>
      </c>
      <c r="B124" s="21" t="s">
        <v>619</v>
      </c>
      <c r="C124" s="21" t="s">
        <v>988</v>
      </c>
      <c r="D124" s="337">
        <v>29.613491487129828</v>
      </c>
      <c r="E124" s="6">
        <f t="shared" si="3"/>
        <v>29.613491487129828</v>
      </c>
      <c r="F124" s="330">
        <v>1.2391000000000001</v>
      </c>
      <c r="G124" s="4">
        <v>25</v>
      </c>
      <c r="H124" s="4">
        <v>50</v>
      </c>
      <c r="I124" s="4">
        <v>1800</v>
      </c>
      <c r="J124" s="37">
        <v>829805759421</v>
      </c>
    </row>
    <row r="125" spans="1:10">
      <c r="A125" s="36" t="s">
        <v>1298</v>
      </c>
      <c r="B125" s="21" t="s">
        <v>619</v>
      </c>
      <c r="C125" s="21" t="s">
        <v>1045</v>
      </c>
      <c r="D125" s="337">
        <v>29.613491487129828</v>
      </c>
      <c r="E125" s="6">
        <f t="shared" si="3"/>
        <v>29.613491487129828</v>
      </c>
      <c r="F125" s="330">
        <v>1.2391000000000001</v>
      </c>
      <c r="G125" s="4"/>
      <c r="H125" s="4"/>
      <c r="I125" s="4"/>
      <c r="J125" s="37"/>
    </row>
    <row r="126" spans="1:10">
      <c r="A126" s="36" t="s">
        <v>1299</v>
      </c>
      <c r="B126" s="21" t="s">
        <v>619</v>
      </c>
      <c r="C126" s="21" t="s">
        <v>989</v>
      </c>
      <c r="D126" s="337">
        <v>29.613491487129828</v>
      </c>
      <c r="E126" s="6">
        <f t="shared" si="3"/>
        <v>29.613491487129828</v>
      </c>
      <c r="F126" s="330">
        <v>1.4227000000000001</v>
      </c>
      <c r="G126" s="4">
        <v>25</v>
      </c>
      <c r="H126" s="4">
        <v>50</v>
      </c>
      <c r="I126" s="4">
        <v>1500</v>
      </c>
      <c r="J126" s="37">
        <v>829805759438</v>
      </c>
    </row>
    <row r="127" spans="1:10">
      <c r="A127" s="36" t="s">
        <v>1300</v>
      </c>
      <c r="B127" s="21" t="s">
        <v>619</v>
      </c>
      <c r="C127" s="21" t="s">
        <v>990</v>
      </c>
      <c r="D127" s="337">
        <v>35.423222787057206</v>
      </c>
      <c r="E127" s="6">
        <f t="shared" si="3"/>
        <v>35.423222787057206</v>
      </c>
      <c r="F127" s="330">
        <v>1.6063000000000001</v>
      </c>
      <c r="G127" s="4">
        <v>25</v>
      </c>
      <c r="H127" s="4">
        <v>50</v>
      </c>
      <c r="I127" s="4">
        <v>1500</v>
      </c>
      <c r="J127" s="37">
        <v>829805759445</v>
      </c>
    </row>
    <row r="128" spans="1:10">
      <c r="A128" s="36" t="s">
        <v>1301</v>
      </c>
      <c r="B128" s="21" t="s">
        <v>619</v>
      </c>
      <c r="C128" s="21" t="s">
        <v>991</v>
      </c>
      <c r="D128" s="337">
        <v>35.423222787057206</v>
      </c>
      <c r="E128" s="6">
        <f t="shared" si="3"/>
        <v>35.423222787057206</v>
      </c>
      <c r="F128" s="330">
        <v>1.7899</v>
      </c>
      <c r="G128" s="4">
        <v>0</v>
      </c>
      <c r="H128" s="4">
        <v>40</v>
      </c>
      <c r="I128" s="4">
        <v>1200</v>
      </c>
      <c r="J128" s="37">
        <v>829805759452</v>
      </c>
    </row>
    <row r="129" spans="1:10">
      <c r="A129" s="36" t="s">
        <v>1302</v>
      </c>
      <c r="B129" s="21" t="s">
        <v>619</v>
      </c>
      <c r="C129" s="21" t="s">
        <v>992</v>
      </c>
      <c r="D129" s="337">
        <v>42.524005486968456</v>
      </c>
      <c r="E129" s="6">
        <f t="shared" si="3"/>
        <v>42.524005486968456</v>
      </c>
      <c r="F129" s="330">
        <v>1.9735</v>
      </c>
      <c r="G129" s="4">
        <v>0</v>
      </c>
      <c r="H129" s="4">
        <v>40</v>
      </c>
      <c r="I129" s="4">
        <v>1200</v>
      </c>
      <c r="J129" s="37">
        <v>829805759469</v>
      </c>
    </row>
    <row r="130" spans="1:10" ht="15" thickBot="1">
      <c r="A130" s="38" t="s">
        <v>1303</v>
      </c>
      <c r="B130" s="44" t="s">
        <v>619</v>
      </c>
      <c r="C130" s="44" t="s">
        <v>993</v>
      </c>
      <c r="D130" s="338">
        <v>42.524005486968456</v>
      </c>
      <c r="E130" s="66">
        <f t="shared" si="3"/>
        <v>42.524005486968456</v>
      </c>
      <c r="F130" s="332">
        <v>2.1572</v>
      </c>
      <c r="G130" s="39">
        <v>0</v>
      </c>
      <c r="H130" s="39">
        <v>30</v>
      </c>
      <c r="I130" s="39">
        <v>1080</v>
      </c>
      <c r="J130" s="42">
        <v>829805759476</v>
      </c>
    </row>
    <row r="131" spans="1:10" ht="15" thickTop="1">
      <c r="A131" s="33" t="s">
        <v>1304</v>
      </c>
      <c r="B131" s="43" t="s">
        <v>620</v>
      </c>
      <c r="C131" s="43" t="s">
        <v>982</v>
      </c>
      <c r="D131" s="336">
        <v>10.651174049866858</v>
      </c>
      <c r="E131" s="15">
        <f t="shared" si="3"/>
        <v>10.651174049866858</v>
      </c>
      <c r="F131" s="339">
        <v>0.3135</v>
      </c>
      <c r="G131" s="20">
        <v>25</v>
      </c>
      <c r="H131" s="20">
        <v>100</v>
      </c>
      <c r="I131" s="20">
        <v>4200</v>
      </c>
      <c r="J131" s="35">
        <v>829805759483</v>
      </c>
    </row>
    <row r="132" spans="1:10">
      <c r="A132" s="36" t="s">
        <v>1305</v>
      </c>
      <c r="B132" s="21" t="s">
        <v>620</v>
      </c>
      <c r="C132" s="21" t="s">
        <v>621</v>
      </c>
      <c r="D132" s="337">
        <v>11.458081174856774</v>
      </c>
      <c r="E132" s="6">
        <f t="shared" si="3"/>
        <v>11.458081174856774</v>
      </c>
      <c r="F132" s="330">
        <v>0.36580000000000001</v>
      </c>
      <c r="G132" s="4">
        <v>25</v>
      </c>
      <c r="H132" s="4">
        <v>75</v>
      </c>
      <c r="I132" s="4">
        <v>3150</v>
      </c>
      <c r="J132" s="37">
        <v>829805759490</v>
      </c>
    </row>
    <row r="133" spans="1:10">
      <c r="A133" s="36" t="s">
        <v>1306</v>
      </c>
      <c r="B133" s="21" t="s">
        <v>620</v>
      </c>
      <c r="C133" s="21" t="s">
        <v>622</v>
      </c>
      <c r="D133" s="337">
        <v>12.749132574840637</v>
      </c>
      <c r="E133" s="6">
        <f t="shared" si="3"/>
        <v>12.749132574840637</v>
      </c>
      <c r="F133" s="330">
        <v>0.47049999999999997</v>
      </c>
      <c r="G133" s="4">
        <v>25</v>
      </c>
      <c r="H133" s="4">
        <v>75</v>
      </c>
      <c r="I133" s="4">
        <v>3150</v>
      </c>
      <c r="J133" s="37">
        <v>829805759506</v>
      </c>
    </row>
    <row r="134" spans="1:10">
      <c r="A134" s="36" t="s">
        <v>1307</v>
      </c>
      <c r="B134" s="21" t="s">
        <v>620</v>
      </c>
      <c r="C134" s="21" t="s">
        <v>623</v>
      </c>
      <c r="D134" s="337">
        <v>12.749132574840637</v>
      </c>
      <c r="E134" s="6">
        <f t="shared" si="3"/>
        <v>12.749132574840637</v>
      </c>
      <c r="F134" s="330">
        <v>0.57520000000000004</v>
      </c>
      <c r="G134" s="4">
        <v>25</v>
      </c>
      <c r="H134" s="4">
        <v>50</v>
      </c>
      <c r="I134" s="4">
        <v>2100</v>
      </c>
      <c r="J134" s="37">
        <v>829805759513</v>
      </c>
    </row>
    <row r="135" spans="1:10">
      <c r="A135" s="36" t="s">
        <v>1308</v>
      </c>
      <c r="B135" s="21" t="s">
        <v>620</v>
      </c>
      <c r="C135" s="21" t="s">
        <v>983</v>
      </c>
      <c r="D135" s="337">
        <v>16.138142499798274</v>
      </c>
      <c r="E135" s="6">
        <f t="shared" si="3"/>
        <v>16.138142499798274</v>
      </c>
      <c r="F135" s="330">
        <v>0.67989999999999995</v>
      </c>
      <c r="G135" s="4">
        <v>25</v>
      </c>
      <c r="H135" s="4">
        <v>50</v>
      </c>
      <c r="I135" s="4">
        <v>2100</v>
      </c>
      <c r="J135" s="37">
        <v>829805759520</v>
      </c>
    </row>
    <row r="136" spans="1:10">
      <c r="A136" s="36" t="s">
        <v>1309</v>
      </c>
      <c r="B136" s="21" t="s">
        <v>620</v>
      </c>
      <c r="C136" s="21" t="s">
        <v>624</v>
      </c>
      <c r="D136" s="337">
        <v>16.138142499798274</v>
      </c>
      <c r="E136" s="6">
        <f t="shared" si="3"/>
        <v>16.138142499798274</v>
      </c>
      <c r="F136" s="330">
        <v>0.78459999999999996</v>
      </c>
      <c r="G136" s="4">
        <v>25</v>
      </c>
      <c r="H136" s="4">
        <v>50</v>
      </c>
      <c r="I136" s="4">
        <v>2100</v>
      </c>
      <c r="J136" s="37">
        <v>829805759537</v>
      </c>
    </row>
    <row r="137" spans="1:10">
      <c r="A137" s="36" t="s">
        <v>1310</v>
      </c>
      <c r="B137" s="21" t="s">
        <v>620</v>
      </c>
      <c r="C137" s="21" t="s">
        <v>984</v>
      </c>
      <c r="D137" s="337">
        <v>19.446461712256919</v>
      </c>
      <c r="E137" s="6">
        <f t="shared" ref="E137:E168" si="4">SUM(D137*GSN)</f>
        <v>19.446461712256919</v>
      </c>
      <c r="F137" s="330">
        <v>0.88929999999999998</v>
      </c>
      <c r="G137" s="4">
        <v>25</v>
      </c>
      <c r="H137" s="4">
        <v>50</v>
      </c>
      <c r="I137" s="4">
        <v>2100</v>
      </c>
      <c r="J137" s="37">
        <v>829805759544</v>
      </c>
    </row>
    <row r="138" spans="1:10">
      <c r="A138" s="36" t="s">
        <v>1311</v>
      </c>
      <c r="B138" s="21" t="s">
        <v>620</v>
      </c>
      <c r="C138" s="21" t="s">
        <v>985</v>
      </c>
      <c r="D138" s="337">
        <v>19.446461712256919</v>
      </c>
      <c r="E138" s="6">
        <f t="shared" si="4"/>
        <v>19.446461712256919</v>
      </c>
      <c r="F138" s="330">
        <v>0.99399999999999999</v>
      </c>
      <c r="G138" s="4">
        <v>25</v>
      </c>
      <c r="H138" s="4">
        <v>50</v>
      </c>
      <c r="I138" s="4">
        <v>2100</v>
      </c>
      <c r="J138" s="37">
        <v>829805759551</v>
      </c>
    </row>
    <row r="139" spans="1:10">
      <c r="A139" s="36" t="s">
        <v>1312</v>
      </c>
      <c r="B139" s="21" t="s">
        <v>620</v>
      </c>
      <c r="C139" s="21" t="s">
        <v>986</v>
      </c>
      <c r="D139" s="337">
        <v>21.86718308722666</v>
      </c>
      <c r="E139" s="6">
        <f t="shared" si="4"/>
        <v>21.86718308722666</v>
      </c>
      <c r="F139" s="330">
        <v>1.0986</v>
      </c>
      <c r="G139" s="4">
        <v>0</v>
      </c>
      <c r="H139" s="4">
        <v>50</v>
      </c>
      <c r="I139" s="4">
        <v>2100</v>
      </c>
      <c r="J139" s="37">
        <v>829805759568</v>
      </c>
    </row>
    <row r="140" spans="1:10">
      <c r="A140" s="36" t="s">
        <v>1313</v>
      </c>
      <c r="B140" s="21" t="s">
        <v>620</v>
      </c>
      <c r="C140" s="21" t="s">
        <v>987</v>
      </c>
      <c r="D140" s="337">
        <v>21.86718308722666</v>
      </c>
      <c r="E140" s="6">
        <f t="shared" si="4"/>
        <v>21.86718308722666</v>
      </c>
      <c r="F140" s="330">
        <v>1.2033</v>
      </c>
      <c r="G140" s="4">
        <v>0</v>
      </c>
      <c r="H140" s="4">
        <v>50</v>
      </c>
      <c r="I140" s="4">
        <v>1800</v>
      </c>
      <c r="J140" s="37">
        <v>829805759575</v>
      </c>
    </row>
    <row r="141" spans="1:10">
      <c r="A141" s="36" t="s">
        <v>1314</v>
      </c>
      <c r="B141" s="21" t="s">
        <v>620</v>
      </c>
      <c r="C141" s="21" t="s">
        <v>988</v>
      </c>
      <c r="D141" s="337">
        <v>33.970789962075365</v>
      </c>
      <c r="E141" s="6">
        <f t="shared" si="4"/>
        <v>33.970789962075365</v>
      </c>
      <c r="F141" s="330">
        <v>1.4127000000000001</v>
      </c>
      <c r="G141" s="4">
        <v>0</v>
      </c>
      <c r="H141" s="4">
        <v>40</v>
      </c>
      <c r="I141" s="4">
        <v>1680</v>
      </c>
      <c r="J141" s="37">
        <v>829805759582</v>
      </c>
    </row>
    <row r="142" spans="1:10">
      <c r="A142" s="36" t="s">
        <v>1315</v>
      </c>
      <c r="B142" s="21" t="s">
        <v>620</v>
      </c>
      <c r="C142" s="21" t="s">
        <v>1045</v>
      </c>
      <c r="D142" s="337">
        <v>33.970789962075365</v>
      </c>
      <c r="E142" s="6">
        <f t="shared" si="4"/>
        <v>33.970789962075365</v>
      </c>
      <c r="F142" s="330">
        <v>14.412699999999999</v>
      </c>
      <c r="G142" s="4" t="s">
        <v>1393</v>
      </c>
      <c r="H142" s="4">
        <v>40</v>
      </c>
      <c r="I142" s="4">
        <v>1680</v>
      </c>
      <c r="J142" s="37"/>
    </row>
    <row r="143" spans="1:10">
      <c r="A143" s="36" t="s">
        <v>1316</v>
      </c>
      <c r="B143" s="21" t="s">
        <v>620</v>
      </c>
      <c r="C143" s="21" t="s">
        <v>989</v>
      </c>
      <c r="D143" s="337">
        <v>33.970789962075365</v>
      </c>
      <c r="E143" s="6">
        <f t="shared" si="4"/>
        <v>33.970789962075365</v>
      </c>
      <c r="F143" s="330">
        <v>1.6221000000000001</v>
      </c>
      <c r="G143" s="4">
        <v>0</v>
      </c>
      <c r="H143" s="4">
        <v>40</v>
      </c>
      <c r="I143" s="4">
        <v>1440</v>
      </c>
      <c r="J143" s="37">
        <v>829805759599</v>
      </c>
    </row>
    <row r="144" spans="1:10">
      <c r="A144" s="36" t="s">
        <v>1317</v>
      </c>
      <c r="B144" s="21" t="s">
        <v>620</v>
      </c>
      <c r="C144" s="21" t="s">
        <v>990</v>
      </c>
      <c r="D144" s="337">
        <v>39.619139837004766</v>
      </c>
      <c r="E144" s="6">
        <f t="shared" si="4"/>
        <v>39.619139837004766</v>
      </c>
      <c r="F144" s="330">
        <v>1.8313999999999999</v>
      </c>
      <c r="G144" s="4">
        <v>0</v>
      </c>
      <c r="H144" s="4">
        <v>30</v>
      </c>
      <c r="I144" s="4">
        <v>1260</v>
      </c>
      <c r="J144" s="37">
        <v>829805759605</v>
      </c>
    </row>
    <row r="145" spans="1:10">
      <c r="A145" s="36" t="s">
        <v>1318</v>
      </c>
      <c r="B145" s="21" t="s">
        <v>620</v>
      </c>
      <c r="C145" s="21" t="s">
        <v>991</v>
      </c>
      <c r="D145" s="337">
        <v>39.619139837004766</v>
      </c>
      <c r="E145" s="6">
        <f t="shared" si="4"/>
        <v>39.619139837004766</v>
      </c>
      <c r="F145" s="330">
        <v>2.0407999999999999</v>
      </c>
      <c r="G145" s="4">
        <v>0</v>
      </c>
      <c r="H145" s="4">
        <v>30</v>
      </c>
      <c r="I145" s="4">
        <v>1080</v>
      </c>
      <c r="J145" s="37">
        <v>829805759612</v>
      </c>
    </row>
    <row r="146" spans="1:10">
      <c r="A146" s="36" t="s">
        <v>1319</v>
      </c>
      <c r="B146" s="21" t="s">
        <v>620</v>
      </c>
      <c r="C146" s="21" t="s">
        <v>992</v>
      </c>
      <c r="D146" s="337">
        <v>45.267489711934161</v>
      </c>
      <c r="E146" s="6">
        <f t="shared" si="4"/>
        <v>45.267489711934161</v>
      </c>
      <c r="F146" s="330">
        <v>2.2502</v>
      </c>
      <c r="G146" s="4">
        <v>0</v>
      </c>
      <c r="H146" s="4">
        <v>20</v>
      </c>
      <c r="I146" s="4">
        <v>840</v>
      </c>
      <c r="J146" s="37">
        <v>829805759629</v>
      </c>
    </row>
    <row r="147" spans="1:10" ht="15" thickBot="1">
      <c r="A147" s="38" t="s">
        <v>1320</v>
      </c>
      <c r="B147" s="44" t="s">
        <v>620</v>
      </c>
      <c r="C147" s="44" t="s">
        <v>993</v>
      </c>
      <c r="D147" s="338">
        <v>45.267489711934161</v>
      </c>
      <c r="E147" s="106">
        <f t="shared" si="4"/>
        <v>45.267489711934161</v>
      </c>
      <c r="F147" s="332">
        <v>2.4596</v>
      </c>
      <c r="G147" s="39">
        <v>0</v>
      </c>
      <c r="H147" s="39">
        <v>20</v>
      </c>
      <c r="I147" s="39">
        <v>840</v>
      </c>
      <c r="J147" s="42">
        <v>829805759636</v>
      </c>
    </row>
    <row r="148" spans="1:10" ht="15" thickTop="1">
      <c r="A148" s="33" t="s">
        <v>1321</v>
      </c>
      <c r="B148" s="43" t="s">
        <v>621</v>
      </c>
      <c r="C148" s="43" t="s">
        <v>982</v>
      </c>
      <c r="D148" s="336">
        <v>15.008472524812396</v>
      </c>
      <c r="E148" s="50">
        <f t="shared" si="4"/>
        <v>15.008472524812396</v>
      </c>
      <c r="F148" s="339">
        <v>0.5474</v>
      </c>
      <c r="G148" s="20">
        <v>25</v>
      </c>
      <c r="H148" s="20">
        <v>75</v>
      </c>
      <c r="I148" s="20">
        <v>3150</v>
      </c>
      <c r="J148" s="35">
        <v>829805759643</v>
      </c>
    </row>
    <row r="149" spans="1:10">
      <c r="A149" s="36" t="s">
        <v>1322</v>
      </c>
      <c r="B149" s="21" t="s">
        <v>621</v>
      </c>
      <c r="C149" s="21" t="s">
        <v>622</v>
      </c>
      <c r="D149" s="337">
        <v>16.864358912289195</v>
      </c>
      <c r="E149" s="6">
        <f t="shared" si="4"/>
        <v>16.864358912289195</v>
      </c>
      <c r="F149" s="330">
        <v>0.70079999999999998</v>
      </c>
      <c r="G149" s="4">
        <v>25</v>
      </c>
      <c r="H149" s="4">
        <v>50</v>
      </c>
      <c r="I149" s="4">
        <v>2100</v>
      </c>
      <c r="J149" s="37">
        <v>829805759650</v>
      </c>
    </row>
    <row r="150" spans="1:10">
      <c r="A150" s="36" t="s">
        <v>1323</v>
      </c>
      <c r="B150" s="21" t="s">
        <v>621</v>
      </c>
      <c r="C150" s="21" t="s">
        <v>623</v>
      </c>
      <c r="D150" s="337">
        <v>16.864358912289195</v>
      </c>
      <c r="E150" s="6">
        <f t="shared" si="4"/>
        <v>16.864358912289195</v>
      </c>
      <c r="F150" s="330">
        <v>0.85419999999999996</v>
      </c>
      <c r="G150" s="4">
        <v>25</v>
      </c>
      <c r="H150" s="4">
        <v>50</v>
      </c>
      <c r="I150" s="4">
        <v>2100</v>
      </c>
      <c r="J150" s="37">
        <v>829805759667</v>
      </c>
    </row>
    <row r="151" spans="1:10">
      <c r="A151" s="36" t="s">
        <v>1324</v>
      </c>
      <c r="B151" s="21" t="s">
        <v>621</v>
      </c>
      <c r="C151" s="21" t="s">
        <v>983</v>
      </c>
      <c r="D151" s="337">
        <v>20.495440974743808</v>
      </c>
      <c r="E151" s="6">
        <f t="shared" si="4"/>
        <v>20.495440974743808</v>
      </c>
      <c r="F151" s="330">
        <v>1.0076000000000001</v>
      </c>
      <c r="G151" s="4">
        <v>0</v>
      </c>
      <c r="H151" s="4">
        <v>40</v>
      </c>
      <c r="I151" s="4">
        <v>1680</v>
      </c>
      <c r="J151" s="37">
        <v>829805759674</v>
      </c>
    </row>
    <row r="152" spans="1:10">
      <c r="A152" s="36" t="s">
        <v>1325</v>
      </c>
      <c r="B152" s="21" t="s">
        <v>621</v>
      </c>
      <c r="C152" s="21" t="s">
        <v>624</v>
      </c>
      <c r="D152" s="337">
        <v>20.495440974743808</v>
      </c>
      <c r="E152" s="6">
        <f t="shared" si="4"/>
        <v>20.495440974743808</v>
      </c>
      <c r="F152" s="330">
        <v>1.161</v>
      </c>
      <c r="G152" s="4">
        <v>0</v>
      </c>
      <c r="H152" s="4">
        <v>40</v>
      </c>
      <c r="I152" s="4">
        <v>1680</v>
      </c>
      <c r="J152" s="37">
        <v>829805759681</v>
      </c>
    </row>
    <row r="153" spans="1:10">
      <c r="A153" s="36" t="s">
        <v>1326</v>
      </c>
      <c r="B153" s="21" t="s">
        <v>621</v>
      </c>
      <c r="C153" s="21" t="s">
        <v>984</v>
      </c>
      <c r="D153" s="337">
        <v>26.143790849673202</v>
      </c>
      <c r="E153" s="6">
        <f t="shared" si="4"/>
        <v>26.143790849673202</v>
      </c>
      <c r="F153" s="330">
        <v>1.3144</v>
      </c>
      <c r="G153" s="4">
        <v>0</v>
      </c>
      <c r="H153" s="4">
        <v>40</v>
      </c>
      <c r="I153" s="4">
        <v>1680</v>
      </c>
      <c r="J153" s="37">
        <v>829805759698</v>
      </c>
    </row>
    <row r="154" spans="1:10">
      <c r="A154" s="36" t="s">
        <v>1327</v>
      </c>
      <c r="B154" s="21" t="s">
        <v>621</v>
      </c>
      <c r="C154" s="21" t="s">
        <v>985</v>
      </c>
      <c r="D154" s="337">
        <v>26.143790849673202</v>
      </c>
      <c r="E154" s="6">
        <f t="shared" si="4"/>
        <v>26.143790849673202</v>
      </c>
      <c r="F154" s="330">
        <v>1.4678</v>
      </c>
      <c r="G154" s="4">
        <v>0</v>
      </c>
      <c r="H154" s="4">
        <v>40</v>
      </c>
      <c r="I154" s="4">
        <v>1680</v>
      </c>
      <c r="J154" s="37">
        <v>829805759704</v>
      </c>
    </row>
    <row r="155" spans="1:10">
      <c r="A155" s="36" t="s">
        <v>1328</v>
      </c>
      <c r="B155" s="21" t="s">
        <v>621</v>
      </c>
      <c r="C155" s="21" t="s">
        <v>986</v>
      </c>
      <c r="D155" s="337">
        <v>30.420398612119747</v>
      </c>
      <c r="E155" s="6">
        <f t="shared" si="4"/>
        <v>30.420398612119747</v>
      </c>
      <c r="F155" s="330">
        <v>1.6212</v>
      </c>
      <c r="G155" s="4">
        <v>0</v>
      </c>
      <c r="H155" s="4">
        <v>30</v>
      </c>
      <c r="I155" s="4">
        <v>1260</v>
      </c>
      <c r="J155" s="37">
        <v>829805759711</v>
      </c>
    </row>
    <row r="156" spans="1:10">
      <c r="A156" s="36" t="s">
        <v>1329</v>
      </c>
      <c r="B156" s="21" t="s">
        <v>621</v>
      </c>
      <c r="C156" s="21" t="s">
        <v>987</v>
      </c>
      <c r="D156" s="337">
        <v>30.420398612119747</v>
      </c>
      <c r="E156" s="6">
        <f t="shared" si="4"/>
        <v>30.420398612119747</v>
      </c>
      <c r="F156" s="330">
        <v>1.7746</v>
      </c>
      <c r="G156" s="4">
        <v>0</v>
      </c>
      <c r="H156" s="4">
        <v>30</v>
      </c>
      <c r="I156" s="4">
        <v>1260</v>
      </c>
      <c r="J156" s="37">
        <v>829805759728</v>
      </c>
    </row>
    <row r="157" spans="1:10">
      <c r="A157" s="36" t="s">
        <v>1330</v>
      </c>
      <c r="B157" s="21" t="s">
        <v>621</v>
      </c>
      <c r="C157" s="21" t="s">
        <v>988</v>
      </c>
      <c r="D157" s="337">
        <v>49.544097474380685</v>
      </c>
      <c r="E157" s="6">
        <f t="shared" si="4"/>
        <v>49.544097474380685</v>
      </c>
      <c r="F157" s="330">
        <v>2.0813000000000001</v>
      </c>
      <c r="G157" s="4">
        <v>0</v>
      </c>
      <c r="H157" s="4">
        <v>20</v>
      </c>
      <c r="I157" s="4">
        <v>840</v>
      </c>
      <c r="J157" s="37">
        <v>829805759735</v>
      </c>
    </row>
    <row r="158" spans="1:10">
      <c r="A158" s="36" t="s">
        <v>1331</v>
      </c>
      <c r="B158" s="21" t="s">
        <v>621</v>
      </c>
      <c r="C158" s="21" t="s">
        <v>1045</v>
      </c>
      <c r="D158" s="337">
        <v>49.544097474380685</v>
      </c>
      <c r="E158" s="6">
        <f t="shared" si="4"/>
        <v>49.544097474380685</v>
      </c>
      <c r="F158" s="330">
        <v>2.0813000000000001</v>
      </c>
      <c r="G158" s="4" t="s">
        <v>1393</v>
      </c>
      <c r="H158" s="4">
        <v>20</v>
      </c>
      <c r="I158" s="4">
        <v>840</v>
      </c>
      <c r="J158" s="37"/>
    </row>
    <row r="159" spans="1:10">
      <c r="A159" s="36" t="s">
        <v>1332</v>
      </c>
      <c r="B159" s="21" t="s">
        <v>621</v>
      </c>
      <c r="C159" s="21" t="s">
        <v>989</v>
      </c>
      <c r="D159" s="337">
        <v>49.544097474380685</v>
      </c>
      <c r="E159" s="6">
        <f t="shared" si="4"/>
        <v>49.544097474380685</v>
      </c>
      <c r="F159" s="330">
        <v>2.3881000000000001</v>
      </c>
      <c r="G159" s="4">
        <v>0</v>
      </c>
      <c r="H159" s="4">
        <v>20</v>
      </c>
      <c r="I159" s="4">
        <v>840</v>
      </c>
      <c r="J159" s="37">
        <v>829805759742</v>
      </c>
    </row>
    <row r="160" spans="1:10">
      <c r="A160" s="36" t="s">
        <v>1333</v>
      </c>
      <c r="B160" s="21" t="s">
        <v>621</v>
      </c>
      <c r="C160" s="21" t="s">
        <v>990</v>
      </c>
      <c r="D160" s="337">
        <v>57.935931574275791</v>
      </c>
      <c r="E160" s="6">
        <f t="shared" si="4"/>
        <v>57.935931574275791</v>
      </c>
      <c r="F160" s="330">
        <v>2.6949000000000001</v>
      </c>
      <c r="G160" s="4">
        <v>0</v>
      </c>
      <c r="H160" s="4">
        <v>20</v>
      </c>
      <c r="I160" s="4">
        <v>840</v>
      </c>
      <c r="J160" s="37">
        <v>829805759759</v>
      </c>
    </row>
    <row r="161" spans="1:10">
      <c r="A161" s="36" t="s">
        <v>1334</v>
      </c>
      <c r="B161" s="21" t="s">
        <v>621</v>
      </c>
      <c r="C161" s="21" t="s">
        <v>991</v>
      </c>
      <c r="D161" s="337">
        <v>57.935931574275791</v>
      </c>
      <c r="E161" s="6">
        <f t="shared" si="4"/>
        <v>57.935931574275791</v>
      </c>
      <c r="F161" s="330">
        <v>3.0017</v>
      </c>
      <c r="G161" s="4">
        <v>0</v>
      </c>
      <c r="H161" s="4">
        <v>15</v>
      </c>
      <c r="I161" s="4">
        <v>630</v>
      </c>
      <c r="J161" s="37">
        <v>829805759766</v>
      </c>
    </row>
    <row r="162" spans="1:10">
      <c r="A162" s="36" t="s">
        <v>1335</v>
      </c>
      <c r="B162" s="21" t="s">
        <v>621</v>
      </c>
      <c r="C162" s="21" t="s">
        <v>992</v>
      </c>
      <c r="D162" s="337">
        <v>66.489147099168875</v>
      </c>
      <c r="E162" s="6">
        <f t="shared" si="4"/>
        <v>66.489147099168875</v>
      </c>
      <c r="F162" s="330">
        <v>3.3085</v>
      </c>
      <c r="G162" s="4">
        <v>0</v>
      </c>
      <c r="H162" s="4">
        <v>15</v>
      </c>
      <c r="I162" s="4">
        <v>630</v>
      </c>
      <c r="J162" s="37">
        <v>829805759773</v>
      </c>
    </row>
    <row r="163" spans="1:10" ht="15" thickBot="1">
      <c r="A163" s="38" t="s">
        <v>1336</v>
      </c>
      <c r="B163" s="44" t="s">
        <v>621</v>
      </c>
      <c r="C163" s="44" t="s">
        <v>993</v>
      </c>
      <c r="D163" s="338">
        <v>66.489147099168875</v>
      </c>
      <c r="E163" s="106">
        <f t="shared" si="4"/>
        <v>66.489147099168875</v>
      </c>
      <c r="F163" s="332">
        <v>3.6152000000000002</v>
      </c>
      <c r="G163" s="39">
        <v>0</v>
      </c>
      <c r="H163" s="39">
        <v>15</v>
      </c>
      <c r="I163" s="39">
        <v>630</v>
      </c>
      <c r="J163" s="42">
        <v>829805759780</v>
      </c>
    </row>
    <row r="164" spans="1:10" ht="15" thickTop="1">
      <c r="A164" s="33" t="s">
        <v>1337</v>
      </c>
      <c r="B164" s="43" t="s">
        <v>622</v>
      </c>
      <c r="C164" s="43" t="s">
        <v>982</v>
      </c>
      <c r="D164" s="336">
        <v>44.621964011942232</v>
      </c>
      <c r="E164" s="50">
        <f t="shared" si="4"/>
        <v>44.621964011942232</v>
      </c>
      <c r="F164" s="339">
        <v>1.0893999999999999</v>
      </c>
      <c r="G164" s="20">
        <v>0</v>
      </c>
      <c r="H164" s="20">
        <v>40</v>
      </c>
      <c r="I164" s="20">
        <v>1680</v>
      </c>
      <c r="J164" s="35">
        <v>829805759797</v>
      </c>
    </row>
    <row r="165" spans="1:10">
      <c r="A165" s="36" t="s">
        <v>1338</v>
      </c>
      <c r="B165" s="21" t="s">
        <v>622</v>
      </c>
      <c r="C165" s="21" t="s">
        <v>623</v>
      </c>
      <c r="D165" s="337">
        <v>46.316468974421042</v>
      </c>
      <c r="E165" s="6">
        <f t="shared" si="4"/>
        <v>46.316468974421042</v>
      </c>
      <c r="F165" s="330">
        <v>1.3314999999999999</v>
      </c>
      <c r="G165" s="4">
        <v>0</v>
      </c>
      <c r="H165" s="4">
        <v>40</v>
      </c>
      <c r="I165" s="4">
        <v>1680</v>
      </c>
      <c r="J165" s="37">
        <v>829805759803</v>
      </c>
    </row>
    <row r="166" spans="1:10">
      <c r="A166" s="36" t="s">
        <v>1339</v>
      </c>
      <c r="B166" s="21" t="s">
        <v>622</v>
      </c>
      <c r="C166" s="21" t="s">
        <v>983</v>
      </c>
      <c r="D166" s="337">
        <v>53.820705236827244</v>
      </c>
      <c r="E166" s="6">
        <f t="shared" si="4"/>
        <v>53.820705236827244</v>
      </c>
      <c r="F166" s="330">
        <v>1.5736000000000001</v>
      </c>
      <c r="G166" s="4">
        <v>0</v>
      </c>
      <c r="H166" s="4">
        <v>30</v>
      </c>
      <c r="I166" s="4">
        <v>1260</v>
      </c>
      <c r="J166" s="37">
        <v>829805759810</v>
      </c>
    </row>
    <row r="167" spans="1:10">
      <c r="A167" s="36" t="s">
        <v>1340</v>
      </c>
      <c r="B167" s="21" t="s">
        <v>622</v>
      </c>
      <c r="C167" s="21" t="s">
        <v>624</v>
      </c>
      <c r="D167" s="337">
        <v>53.820705236827244</v>
      </c>
      <c r="E167" s="6">
        <f t="shared" si="4"/>
        <v>53.820705236827244</v>
      </c>
      <c r="F167" s="330">
        <v>1.8157000000000001</v>
      </c>
      <c r="G167" s="4">
        <v>0</v>
      </c>
      <c r="H167" s="4">
        <v>30</v>
      </c>
      <c r="I167" s="4">
        <v>1260</v>
      </c>
      <c r="J167" s="37">
        <v>829805759827</v>
      </c>
    </row>
    <row r="168" spans="1:10">
      <c r="A168" s="36" t="s">
        <v>1341</v>
      </c>
      <c r="B168" s="21" t="s">
        <v>622</v>
      </c>
      <c r="C168" s="21" t="s">
        <v>984</v>
      </c>
      <c r="D168" s="337">
        <v>60.033890099249582</v>
      </c>
      <c r="E168" s="6">
        <f t="shared" si="4"/>
        <v>60.033890099249582</v>
      </c>
      <c r="F168" s="330">
        <v>2.0579000000000001</v>
      </c>
      <c r="G168" s="4">
        <v>0</v>
      </c>
      <c r="H168" s="4">
        <v>30</v>
      </c>
      <c r="I168" s="4">
        <v>1260</v>
      </c>
      <c r="J168" s="37">
        <v>829805759834</v>
      </c>
    </row>
    <row r="169" spans="1:10">
      <c r="A169" s="36" t="s">
        <v>1342</v>
      </c>
      <c r="B169" s="21" t="s">
        <v>622</v>
      </c>
      <c r="C169" s="21" t="s">
        <v>985</v>
      </c>
      <c r="D169" s="337">
        <v>60.033890099249582</v>
      </c>
      <c r="E169" s="6">
        <f t="shared" ref="E169:E200" si="5">SUM(D169*GSN)</f>
        <v>60.033890099249582</v>
      </c>
      <c r="F169" s="330">
        <v>2.2999999999999998</v>
      </c>
      <c r="G169" s="4">
        <v>0</v>
      </c>
      <c r="H169" s="4">
        <v>20</v>
      </c>
      <c r="I169" s="4">
        <v>840</v>
      </c>
      <c r="J169" s="37">
        <v>829805759841</v>
      </c>
    </row>
    <row r="170" spans="1:10">
      <c r="A170" s="36" t="s">
        <v>1343</v>
      </c>
      <c r="B170" s="21" t="s">
        <v>622</v>
      </c>
      <c r="C170" s="21" t="s">
        <v>986</v>
      </c>
      <c r="D170" s="337">
        <v>65.924312111675945</v>
      </c>
      <c r="E170" s="6">
        <f t="shared" si="5"/>
        <v>65.924312111675945</v>
      </c>
      <c r="F170" s="330">
        <v>2.5421</v>
      </c>
      <c r="G170" s="4">
        <v>0</v>
      </c>
      <c r="H170" s="4">
        <v>20</v>
      </c>
      <c r="I170" s="4">
        <v>840</v>
      </c>
      <c r="J170" s="37">
        <v>829805759858</v>
      </c>
    </row>
    <row r="171" spans="1:10">
      <c r="A171" s="36" t="s">
        <v>1344</v>
      </c>
      <c r="B171" s="21" t="s">
        <v>622</v>
      </c>
      <c r="C171" s="21" t="s">
        <v>987</v>
      </c>
      <c r="D171" s="337">
        <v>65.924312111675945</v>
      </c>
      <c r="E171" s="6">
        <f t="shared" si="5"/>
        <v>65.924312111675945</v>
      </c>
      <c r="F171" s="330">
        <v>2.7841999999999998</v>
      </c>
      <c r="G171" s="4">
        <v>0</v>
      </c>
      <c r="H171" s="4">
        <v>20</v>
      </c>
      <c r="I171" s="4">
        <v>840</v>
      </c>
      <c r="J171" s="37">
        <v>829805759865</v>
      </c>
    </row>
    <row r="172" spans="1:10">
      <c r="A172" s="36" t="s">
        <v>1345</v>
      </c>
      <c r="B172" s="21" t="s">
        <v>622</v>
      </c>
      <c r="C172" s="21" t="s">
        <v>989</v>
      </c>
      <c r="D172" s="337">
        <v>84.805938836439921</v>
      </c>
      <c r="E172" s="6">
        <f t="shared" si="5"/>
        <v>84.805938836439921</v>
      </c>
      <c r="F172" s="330">
        <v>3.7526999999999999</v>
      </c>
      <c r="G172" s="4">
        <v>0</v>
      </c>
      <c r="H172" s="4">
        <v>10</v>
      </c>
      <c r="I172" s="4">
        <v>420</v>
      </c>
      <c r="J172" s="37">
        <v>829805759872</v>
      </c>
    </row>
    <row r="173" spans="1:10">
      <c r="A173" s="36" t="s">
        <v>1346</v>
      </c>
      <c r="B173" s="21" t="s">
        <v>622</v>
      </c>
      <c r="C173" s="21" t="s">
        <v>990</v>
      </c>
      <c r="D173" s="337">
        <v>96.667473573791654</v>
      </c>
      <c r="E173" s="6">
        <f t="shared" si="5"/>
        <v>96.667473573791654</v>
      </c>
      <c r="F173" s="330">
        <v>4.2369000000000003</v>
      </c>
      <c r="G173" s="4">
        <v>0</v>
      </c>
      <c r="H173" s="4">
        <v>10</v>
      </c>
      <c r="I173" s="4">
        <v>420</v>
      </c>
      <c r="J173" s="37">
        <v>829805759889</v>
      </c>
    </row>
    <row r="174" spans="1:10">
      <c r="A174" s="36" t="s">
        <v>1347</v>
      </c>
      <c r="B174" s="21" t="s">
        <v>622</v>
      </c>
      <c r="C174" s="21" t="s">
        <v>991</v>
      </c>
      <c r="D174" s="337">
        <v>96.667473573791654</v>
      </c>
      <c r="E174" s="6">
        <f t="shared" si="5"/>
        <v>96.667473573791654</v>
      </c>
      <c r="F174" s="330">
        <v>4.7211999999999996</v>
      </c>
      <c r="G174" s="4">
        <v>0</v>
      </c>
      <c r="H174" s="4">
        <v>10</v>
      </c>
      <c r="I174" s="4">
        <v>420</v>
      </c>
      <c r="J174" s="37">
        <v>829805759896</v>
      </c>
    </row>
    <row r="175" spans="1:10">
      <c r="A175" s="36" t="s">
        <v>1348</v>
      </c>
      <c r="B175" s="21" t="s">
        <v>622</v>
      </c>
      <c r="C175" s="21" t="s">
        <v>992</v>
      </c>
      <c r="D175" s="337">
        <v>108.20624546114742</v>
      </c>
      <c r="E175" s="6">
        <f t="shared" si="5"/>
        <v>108.20624546114742</v>
      </c>
      <c r="F175" s="330">
        <v>5.2054</v>
      </c>
      <c r="G175" s="4">
        <v>0</v>
      </c>
      <c r="H175" s="4">
        <v>10</v>
      </c>
      <c r="I175" s="4">
        <v>420</v>
      </c>
      <c r="J175" s="37">
        <v>829805759902</v>
      </c>
    </row>
    <row r="176" spans="1:10" ht="15" thickBot="1">
      <c r="A176" s="38" t="s">
        <v>1349</v>
      </c>
      <c r="B176" s="44" t="s">
        <v>622</v>
      </c>
      <c r="C176" s="44" t="s">
        <v>993</v>
      </c>
      <c r="D176" s="338">
        <v>108.20624546114742</v>
      </c>
      <c r="E176" s="66">
        <f t="shared" si="5"/>
        <v>108.20624546114742</v>
      </c>
      <c r="F176" s="332">
        <v>5.6897000000000002</v>
      </c>
      <c r="G176" s="39">
        <v>0</v>
      </c>
      <c r="H176" s="39">
        <v>10</v>
      </c>
      <c r="I176" s="39">
        <v>420</v>
      </c>
      <c r="J176" s="42">
        <v>829805759919</v>
      </c>
    </row>
    <row r="177" spans="1:10" ht="15" thickTop="1">
      <c r="A177" s="33" t="s">
        <v>1350</v>
      </c>
      <c r="B177" s="43" t="s">
        <v>623</v>
      </c>
      <c r="C177" s="43" t="s">
        <v>982</v>
      </c>
      <c r="D177" s="336">
        <v>53.497942386831262</v>
      </c>
      <c r="E177" s="15">
        <f t="shared" si="5"/>
        <v>53.497942386831262</v>
      </c>
      <c r="F177" s="339">
        <v>1.5209999999999999</v>
      </c>
      <c r="G177" s="20">
        <v>0</v>
      </c>
      <c r="H177" s="20">
        <v>30</v>
      </c>
      <c r="I177" s="20">
        <v>1260</v>
      </c>
      <c r="J177" s="35">
        <v>829805759926</v>
      </c>
    </row>
    <row r="178" spans="1:10">
      <c r="A178" s="36" t="s">
        <v>1351</v>
      </c>
      <c r="B178" s="21" t="s">
        <v>623</v>
      </c>
      <c r="C178" s="21" t="s">
        <v>623</v>
      </c>
      <c r="D178" s="337">
        <v>60.92148793673848</v>
      </c>
      <c r="E178" s="6">
        <f t="shared" si="5"/>
        <v>60.92148793673848</v>
      </c>
      <c r="F178" s="330">
        <v>1.7589999999999999</v>
      </c>
      <c r="G178" s="4">
        <v>0</v>
      </c>
      <c r="H178" s="4">
        <v>20</v>
      </c>
      <c r="I178" s="4">
        <v>840</v>
      </c>
      <c r="J178" s="37">
        <v>829805759933</v>
      </c>
    </row>
    <row r="179" spans="1:10">
      <c r="A179" s="36" t="s">
        <v>1352</v>
      </c>
      <c r="B179" s="21" t="s">
        <v>623</v>
      </c>
      <c r="C179" s="21" t="s">
        <v>983</v>
      </c>
      <c r="D179" s="337">
        <v>71.411280561607356</v>
      </c>
      <c r="E179" s="6">
        <f t="shared" si="5"/>
        <v>71.411280561607356</v>
      </c>
      <c r="F179" s="330">
        <v>2.0764</v>
      </c>
      <c r="G179" s="4">
        <v>0</v>
      </c>
      <c r="H179" s="4">
        <v>15</v>
      </c>
      <c r="I179" s="4">
        <v>630</v>
      </c>
      <c r="J179" s="37">
        <v>829805759940</v>
      </c>
    </row>
    <row r="180" spans="1:10">
      <c r="A180" s="36" t="s">
        <v>1353</v>
      </c>
      <c r="B180" s="21" t="s">
        <v>623</v>
      </c>
      <c r="C180" s="21" t="s">
        <v>624</v>
      </c>
      <c r="D180" s="337">
        <v>71.411280561607356</v>
      </c>
      <c r="E180" s="6">
        <f t="shared" si="5"/>
        <v>71.411280561607356</v>
      </c>
      <c r="F180" s="330">
        <v>2.3938999999999999</v>
      </c>
      <c r="G180" s="4">
        <v>0</v>
      </c>
      <c r="H180" s="4">
        <v>15</v>
      </c>
      <c r="I180" s="4">
        <v>630</v>
      </c>
      <c r="J180" s="37">
        <v>829805759957</v>
      </c>
    </row>
    <row r="181" spans="1:10">
      <c r="A181" s="36" t="s">
        <v>1354</v>
      </c>
      <c r="B181" s="21" t="s">
        <v>623</v>
      </c>
      <c r="C181" s="21" t="s">
        <v>984</v>
      </c>
      <c r="D181" s="337">
        <v>83.272815298959088</v>
      </c>
      <c r="E181" s="6">
        <f t="shared" si="5"/>
        <v>83.272815298959088</v>
      </c>
      <c r="F181" s="330">
        <v>2.7113</v>
      </c>
      <c r="G181" s="4">
        <v>0</v>
      </c>
      <c r="H181" s="4">
        <v>15</v>
      </c>
      <c r="I181" s="4">
        <v>630</v>
      </c>
      <c r="J181" s="37">
        <v>829805759964</v>
      </c>
    </row>
    <row r="182" spans="1:10">
      <c r="A182" s="36" t="s">
        <v>1355</v>
      </c>
      <c r="B182" s="21" t="s">
        <v>623</v>
      </c>
      <c r="C182" s="21" t="s">
        <v>985</v>
      </c>
      <c r="D182" s="337">
        <v>83.272815298959088</v>
      </c>
      <c r="E182" s="6">
        <f t="shared" si="5"/>
        <v>83.272815298959088</v>
      </c>
      <c r="F182" s="330">
        <v>3.0287000000000002</v>
      </c>
      <c r="G182" s="4">
        <v>0</v>
      </c>
      <c r="H182" s="4">
        <v>15</v>
      </c>
      <c r="I182" s="4">
        <v>630</v>
      </c>
      <c r="J182" s="37">
        <v>829805759971</v>
      </c>
    </row>
    <row r="183" spans="1:10">
      <c r="A183" s="36" t="s">
        <v>1356</v>
      </c>
      <c r="B183" s="21" t="s">
        <v>623</v>
      </c>
      <c r="C183" s="21" t="s">
        <v>986</v>
      </c>
      <c r="D183" s="337">
        <v>88.033567336399571</v>
      </c>
      <c r="E183" s="6">
        <f t="shared" si="5"/>
        <v>88.033567336399571</v>
      </c>
      <c r="F183" s="330">
        <v>3.3460999999999999</v>
      </c>
      <c r="G183" s="4">
        <v>0</v>
      </c>
      <c r="H183" s="4">
        <v>15</v>
      </c>
      <c r="I183" s="4">
        <v>630</v>
      </c>
      <c r="J183" s="37">
        <v>829805759988</v>
      </c>
    </row>
    <row r="184" spans="1:10">
      <c r="A184" s="36" t="s">
        <v>1357</v>
      </c>
      <c r="B184" s="21" t="s">
        <v>623</v>
      </c>
      <c r="C184" s="21" t="s">
        <v>987</v>
      </c>
      <c r="D184" s="337">
        <v>88.033567336399571</v>
      </c>
      <c r="E184" s="6">
        <f t="shared" si="5"/>
        <v>88.033567336399571</v>
      </c>
      <c r="F184" s="330">
        <v>3.6635</v>
      </c>
      <c r="G184" s="4">
        <v>0</v>
      </c>
      <c r="H184" s="4">
        <v>10</v>
      </c>
      <c r="I184" s="4">
        <v>420</v>
      </c>
      <c r="J184" s="37">
        <v>829805759995</v>
      </c>
    </row>
    <row r="185" spans="1:10">
      <c r="A185" s="36" t="s">
        <v>1358</v>
      </c>
      <c r="B185" s="21" t="s">
        <v>623</v>
      </c>
      <c r="C185" s="21" t="s">
        <v>1045</v>
      </c>
      <c r="D185" s="337">
        <v>118.53465666101832</v>
      </c>
      <c r="E185" s="6">
        <f t="shared" si="5"/>
        <v>118.53465666101832</v>
      </c>
      <c r="F185" s="330">
        <v>4.2984</v>
      </c>
      <c r="G185" s="4">
        <v>0</v>
      </c>
      <c r="H185" s="4">
        <v>7</v>
      </c>
      <c r="I185" s="4">
        <v>294</v>
      </c>
      <c r="J185" s="37">
        <v>829805760007</v>
      </c>
    </row>
    <row r="186" spans="1:10">
      <c r="A186" s="36" t="s">
        <v>1359</v>
      </c>
      <c r="B186" s="21" t="s">
        <v>623</v>
      </c>
      <c r="C186" s="21" t="s">
        <v>989</v>
      </c>
      <c r="D186" s="337">
        <v>118.53465666101832</v>
      </c>
      <c r="E186" s="6">
        <f t="shared" si="5"/>
        <v>118.53465666101832</v>
      </c>
      <c r="F186" s="330">
        <v>4.9332000000000003</v>
      </c>
      <c r="G186" s="4">
        <v>0</v>
      </c>
      <c r="H186" s="4">
        <v>7</v>
      </c>
      <c r="I186" s="4">
        <v>294</v>
      </c>
      <c r="J186" s="37">
        <v>829805760014</v>
      </c>
    </row>
    <row r="187" spans="1:10">
      <c r="A187" s="36" t="s">
        <v>1360</v>
      </c>
      <c r="B187" s="21" t="s">
        <v>623</v>
      </c>
      <c r="C187" s="21" t="s">
        <v>990</v>
      </c>
      <c r="D187" s="337">
        <v>135.2376341483095</v>
      </c>
      <c r="E187" s="6">
        <f t="shared" si="5"/>
        <v>135.2376341483095</v>
      </c>
      <c r="F187" s="330">
        <v>5.5679999999999996</v>
      </c>
      <c r="G187" s="4">
        <v>0</v>
      </c>
      <c r="H187" s="4">
        <v>7</v>
      </c>
      <c r="I187" s="4">
        <v>294</v>
      </c>
      <c r="J187" s="37">
        <v>829805760021</v>
      </c>
    </row>
    <row r="188" spans="1:10">
      <c r="A188" s="36" t="s">
        <v>1361</v>
      </c>
      <c r="B188" s="21" t="s">
        <v>623</v>
      </c>
      <c r="C188" s="21" t="s">
        <v>991</v>
      </c>
      <c r="D188" s="337">
        <v>135.2376341483095</v>
      </c>
      <c r="E188" s="6">
        <f t="shared" si="5"/>
        <v>135.2376341483095</v>
      </c>
      <c r="F188" s="330">
        <v>6.2027999999999999</v>
      </c>
      <c r="G188" s="4">
        <v>0</v>
      </c>
      <c r="H188" s="4">
        <v>5</v>
      </c>
      <c r="I188" s="4">
        <v>210</v>
      </c>
      <c r="J188" s="37">
        <v>829805760038</v>
      </c>
    </row>
    <row r="189" spans="1:10">
      <c r="A189" s="36" t="s">
        <v>1362</v>
      </c>
      <c r="B189" s="21" t="s">
        <v>623</v>
      </c>
      <c r="C189" s="21" t="s">
        <v>992</v>
      </c>
      <c r="D189" s="337">
        <v>152.10199306059869</v>
      </c>
      <c r="E189" s="6">
        <f t="shared" si="5"/>
        <v>152.10199306059869</v>
      </c>
      <c r="F189" s="330">
        <v>6.8376999999999999</v>
      </c>
      <c r="G189" s="4">
        <v>0</v>
      </c>
      <c r="H189" s="4">
        <v>5</v>
      </c>
      <c r="I189" s="4">
        <v>210</v>
      </c>
      <c r="J189" s="37">
        <v>829805760045</v>
      </c>
    </row>
    <row r="190" spans="1:10" ht="15" thickBot="1">
      <c r="A190" s="38" t="s">
        <v>1363</v>
      </c>
      <c r="B190" s="44" t="s">
        <v>623</v>
      </c>
      <c r="C190" s="44" t="s">
        <v>993</v>
      </c>
      <c r="D190" s="338">
        <v>152.10199306059869</v>
      </c>
      <c r="E190" s="106">
        <f t="shared" si="5"/>
        <v>152.10199306059869</v>
      </c>
      <c r="F190" s="332">
        <v>7.4725000000000001</v>
      </c>
      <c r="G190" s="39">
        <v>0</v>
      </c>
      <c r="H190" s="39">
        <v>5</v>
      </c>
      <c r="I190" s="39">
        <v>210</v>
      </c>
      <c r="J190" s="42">
        <v>829805760052</v>
      </c>
    </row>
    <row r="191" spans="1:10" ht="15" thickTop="1">
      <c r="A191" s="33" t="s">
        <v>1364</v>
      </c>
      <c r="B191" s="43" t="s">
        <v>624</v>
      </c>
      <c r="C191" s="43" t="s">
        <v>982</v>
      </c>
      <c r="D191" s="336">
        <v>80.125877511498416</v>
      </c>
      <c r="E191" s="50">
        <f t="shared" si="5"/>
        <v>80.125877511498416</v>
      </c>
      <c r="F191" s="339">
        <v>2.3997000000000002</v>
      </c>
      <c r="G191" s="20">
        <v>0</v>
      </c>
      <c r="H191" s="20">
        <v>20</v>
      </c>
      <c r="I191" s="20">
        <v>840</v>
      </c>
      <c r="J191" s="35">
        <v>829805760069</v>
      </c>
    </row>
    <row r="192" spans="1:10">
      <c r="A192" s="36" t="s">
        <v>1365</v>
      </c>
      <c r="B192" s="21" t="s">
        <v>624</v>
      </c>
      <c r="C192" s="21" t="s">
        <v>624</v>
      </c>
      <c r="D192" s="337">
        <v>95.860566448801748</v>
      </c>
      <c r="E192" s="6">
        <f t="shared" si="5"/>
        <v>95.860566448801748</v>
      </c>
      <c r="F192" s="330">
        <v>3.4110999999999998</v>
      </c>
      <c r="G192" s="4">
        <v>0</v>
      </c>
      <c r="H192" s="4">
        <v>10</v>
      </c>
      <c r="I192" s="4">
        <v>420</v>
      </c>
      <c r="J192" s="37">
        <v>829805760076</v>
      </c>
    </row>
    <row r="193" spans="1:10">
      <c r="A193" s="36" t="s">
        <v>1366</v>
      </c>
      <c r="B193" s="21" t="s">
        <v>624</v>
      </c>
      <c r="C193" s="21" t="s">
        <v>984</v>
      </c>
      <c r="D193" s="337">
        <v>107.48002904865648</v>
      </c>
      <c r="E193" s="6">
        <f t="shared" si="5"/>
        <v>107.48002904865648</v>
      </c>
      <c r="F193" s="330">
        <v>3.8607</v>
      </c>
      <c r="G193" s="4">
        <v>0</v>
      </c>
      <c r="H193" s="4">
        <v>8</v>
      </c>
      <c r="I193" s="4">
        <v>336</v>
      </c>
      <c r="J193" s="37">
        <v>829805760083</v>
      </c>
    </row>
    <row r="194" spans="1:10">
      <c r="A194" s="36" t="s">
        <v>1367</v>
      </c>
      <c r="B194" s="21" t="s">
        <v>624</v>
      </c>
      <c r="C194" s="21" t="s">
        <v>985</v>
      </c>
      <c r="D194" s="337">
        <v>107.48002904865648</v>
      </c>
      <c r="E194" s="6">
        <f t="shared" si="5"/>
        <v>107.48002904865648</v>
      </c>
      <c r="F194" s="330">
        <v>4.3102</v>
      </c>
      <c r="G194" s="4">
        <v>0</v>
      </c>
      <c r="H194" s="4">
        <v>8</v>
      </c>
      <c r="I194" s="4">
        <v>336</v>
      </c>
      <c r="J194" s="37">
        <v>829805760090</v>
      </c>
    </row>
    <row r="195" spans="1:10">
      <c r="A195" s="36" t="s">
        <v>1368</v>
      </c>
      <c r="B195" s="21" t="s">
        <v>624</v>
      </c>
      <c r="C195" s="21" t="s">
        <v>986</v>
      </c>
      <c r="D195" s="337">
        <v>118.77672879851528</v>
      </c>
      <c r="E195" s="6">
        <f t="shared" si="5"/>
        <v>118.77672879851528</v>
      </c>
      <c r="F195" s="330">
        <v>4.7596999999999996</v>
      </c>
      <c r="G195" s="4">
        <v>0</v>
      </c>
      <c r="H195" s="4">
        <v>8</v>
      </c>
      <c r="I195" s="4">
        <v>336</v>
      </c>
      <c r="J195" s="37">
        <v>829805760106</v>
      </c>
    </row>
    <row r="196" spans="1:10">
      <c r="A196" s="36" t="s">
        <v>1369</v>
      </c>
      <c r="B196" s="21" t="s">
        <v>624</v>
      </c>
      <c r="C196" s="21" t="s">
        <v>987</v>
      </c>
      <c r="D196" s="337">
        <v>118.77672879851528</v>
      </c>
      <c r="E196" s="6">
        <f t="shared" si="5"/>
        <v>118.77672879851528</v>
      </c>
      <c r="F196" s="330">
        <v>5.2092999999999998</v>
      </c>
      <c r="G196" s="4">
        <v>0</v>
      </c>
      <c r="H196" s="4">
        <v>8</v>
      </c>
      <c r="I196" s="4">
        <v>336</v>
      </c>
      <c r="J196" s="37">
        <v>829805760113</v>
      </c>
    </row>
    <row r="197" spans="1:10">
      <c r="A197" s="36" t="s">
        <v>1370</v>
      </c>
      <c r="B197" s="21" t="s">
        <v>624</v>
      </c>
      <c r="C197" s="21" t="s">
        <v>989</v>
      </c>
      <c r="D197" s="337">
        <v>141.7735818607278</v>
      </c>
      <c r="E197" s="6">
        <f t="shared" si="5"/>
        <v>141.7735818607278</v>
      </c>
      <c r="F197" s="330">
        <v>7.0073999999999996</v>
      </c>
      <c r="G197" s="4">
        <v>0</v>
      </c>
      <c r="H197" s="4">
        <v>4</v>
      </c>
      <c r="I197" s="4">
        <v>168</v>
      </c>
      <c r="J197" s="37">
        <v>829805760120</v>
      </c>
    </row>
    <row r="198" spans="1:10">
      <c r="A198" s="36" t="s">
        <v>1371</v>
      </c>
      <c r="B198" s="21" t="s">
        <v>624</v>
      </c>
      <c r="C198" s="21" t="s">
        <v>990</v>
      </c>
      <c r="D198" s="337">
        <v>164.2862906479464</v>
      </c>
      <c r="E198" s="6">
        <f t="shared" si="5"/>
        <v>164.2862906479464</v>
      </c>
      <c r="F198" s="330">
        <v>7.9063999999999997</v>
      </c>
      <c r="G198" s="4">
        <v>0</v>
      </c>
      <c r="H198" s="4">
        <v>4</v>
      </c>
      <c r="I198" s="4">
        <v>168</v>
      </c>
      <c r="J198" s="37">
        <v>829805760137</v>
      </c>
    </row>
    <row r="199" spans="1:10">
      <c r="A199" s="36" t="s">
        <v>1372</v>
      </c>
      <c r="B199" s="21" t="s">
        <v>624</v>
      </c>
      <c r="C199" s="21" t="s">
        <v>991</v>
      </c>
      <c r="D199" s="337">
        <v>164.2862906479464</v>
      </c>
      <c r="E199" s="6">
        <f t="shared" si="5"/>
        <v>164.2862906479464</v>
      </c>
      <c r="F199" s="330">
        <v>8.8055000000000003</v>
      </c>
      <c r="G199" s="4">
        <v>0</v>
      </c>
      <c r="H199" s="4">
        <v>4</v>
      </c>
      <c r="I199" s="4">
        <v>168</v>
      </c>
      <c r="J199" s="37">
        <v>829805760144</v>
      </c>
    </row>
    <row r="200" spans="1:10">
      <c r="A200" s="36" t="s">
        <v>1373</v>
      </c>
      <c r="B200" s="21" t="s">
        <v>624</v>
      </c>
      <c r="C200" s="21" t="s">
        <v>992</v>
      </c>
      <c r="D200" s="337">
        <v>187.04107157266199</v>
      </c>
      <c r="E200" s="6">
        <f t="shared" si="5"/>
        <v>187.04107157266199</v>
      </c>
      <c r="F200" s="330">
        <v>9.7045999999999992</v>
      </c>
      <c r="G200" s="4">
        <v>0</v>
      </c>
      <c r="H200" s="4">
        <v>4</v>
      </c>
      <c r="I200" s="4">
        <v>168</v>
      </c>
      <c r="J200" s="37">
        <v>829805760151</v>
      </c>
    </row>
    <row r="201" spans="1:10" ht="15" thickBot="1">
      <c r="A201" s="38" t="s">
        <v>1374</v>
      </c>
      <c r="B201" s="44" t="s">
        <v>624</v>
      </c>
      <c r="C201" s="44" t="s">
        <v>993</v>
      </c>
      <c r="D201" s="338">
        <v>187.04107157266199</v>
      </c>
      <c r="E201" s="66">
        <f t="shared" ref="E201" si="6">SUM(D201*GSN)</f>
        <v>187.04107157266199</v>
      </c>
      <c r="F201" s="332">
        <v>10.6036</v>
      </c>
      <c r="G201" s="39">
        <v>0</v>
      </c>
      <c r="H201" s="39">
        <v>4</v>
      </c>
      <c r="I201" s="39">
        <v>168</v>
      </c>
      <c r="J201" s="42">
        <v>829805760168</v>
      </c>
    </row>
    <row r="202" spans="1:10" ht="15" thickTop="1">
      <c r="A202" s="33"/>
      <c r="B202" s="43"/>
      <c r="C202" s="43"/>
      <c r="D202" s="336"/>
      <c r="E202" s="15"/>
      <c r="F202" s="339"/>
      <c r="G202" s="20"/>
      <c r="H202" s="20"/>
      <c r="I202" s="20"/>
      <c r="J202" s="35"/>
    </row>
    <row r="203" spans="1:10">
      <c r="A203" s="36"/>
      <c r="B203" s="21"/>
      <c r="C203" s="21"/>
      <c r="D203" s="337"/>
      <c r="E203" s="6"/>
      <c r="F203" s="330"/>
      <c r="G203" s="4"/>
      <c r="H203" s="4"/>
      <c r="I203" s="4"/>
      <c r="J203" s="37"/>
    </row>
    <row r="204" spans="1:10">
      <c r="A204" s="36"/>
      <c r="B204" s="21"/>
      <c r="C204" s="21"/>
      <c r="D204" s="337"/>
      <c r="E204" s="6"/>
      <c r="F204" s="330"/>
      <c r="G204" s="4"/>
      <c r="H204" s="4"/>
      <c r="I204" s="4"/>
      <c r="J204" s="37"/>
    </row>
    <row r="205" spans="1:10">
      <c r="A205" s="36"/>
      <c r="B205" s="21"/>
      <c r="C205" s="21"/>
      <c r="D205" s="337"/>
      <c r="E205" s="6"/>
      <c r="F205" s="330"/>
      <c r="G205" s="4"/>
      <c r="H205" s="4"/>
      <c r="I205" s="4"/>
      <c r="J205" s="37"/>
    </row>
    <row r="206" spans="1:10">
      <c r="A206" s="36"/>
      <c r="B206" s="21"/>
      <c r="C206" s="21"/>
      <c r="D206" s="337"/>
      <c r="E206" s="6"/>
      <c r="F206" s="330"/>
      <c r="G206" s="4"/>
      <c r="H206" s="4"/>
      <c r="I206" s="4"/>
      <c r="J206" s="37"/>
    </row>
    <row r="207" spans="1:10">
      <c r="A207" s="36"/>
      <c r="B207" s="21"/>
      <c r="C207" s="21"/>
      <c r="D207" s="337"/>
      <c r="E207" s="6"/>
      <c r="F207" s="330"/>
      <c r="G207" s="4"/>
      <c r="H207" s="4"/>
      <c r="I207" s="4"/>
      <c r="J207" s="37"/>
    </row>
    <row r="208" spans="1:10" ht="15" thickBot="1">
      <c r="A208" s="38"/>
      <c r="B208" s="44"/>
      <c r="C208" s="44"/>
      <c r="D208" s="338"/>
      <c r="E208" s="66"/>
      <c r="F208" s="332"/>
      <c r="G208" s="39"/>
      <c r="H208" s="39"/>
      <c r="I208" s="39"/>
      <c r="J208" s="42"/>
    </row>
    <row r="209" spans="1:10" ht="15" thickTop="1">
      <c r="A209" s="33"/>
      <c r="B209" s="43"/>
      <c r="C209" s="43"/>
      <c r="D209" s="336"/>
      <c r="E209" s="15"/>
      <c r="F209" s="339"/>
      <c r="G209" s="20"/>
      <c r="H209" s="20"/>
      <c r="I209" s="20"/>
      <c r="J209" s="35"/>
    </row>
    <row r="210" spans="1:10">
      <c r="A210" s="36"/>
      <c r="B210" s="21"/>
      <c r="C210" s="21"/>
      <c r="D210" s="337"/>
      <c r="E210" s="6"/>
      <c r="F210" s="330"/>
      <c r="G210" s="4"/>
      <c r="H210" s="4"/>
      <c r="I210" s="4"/>
      <c r="J210" s="37"/>
    </row>
    <row r="211" spans="1:10">
      <c r="A211" s="36"/>
      <c r="B211" s="21"/>
      <c r="C211" s="21"/>
      <c r="D211" s="337"/>
      <c r="E211" s="6"/>
      <c r="F211" s="330"/>
      <c r="G211" s="4"/>
      <c r="H211" s="4"/>
      <c r="I211" s="4"/>
      <c r="J211" s="37"/>
    </row>
    <row r="212" spans="1:10">
      <c r="A212" s="36"/>
      <c r="B212" s="21"/>
      <c r="C212" s="21"/>
      <c r="D212" s="337"/>
      <c r="E212" s="6"/>
      <c r="F212" s="330"/>
      <c r="G212" s="4"/>
      <c r="H212" s="4"/>
      <c r="I212" s="4"/>
      <c r="J212" s="37"/>
    </row>
    <row r="213" spans="1:10">
      <c r="A213" s="36"/>
      <c r="B213" s="21"/>
      <c r="C213" s="21"/>
      <c r="D213" s="337"/>
      <c r="E213" s="6"/>
      <c r="F213" s="330"/>
      <c r="G213" s="4"/>
      <c r="H213" s="4"/>
      <c r="I213" s="4"/>
      <c r="J213" s="37"/>
    </row>
    <row r="214" spans="1:10">
      <c r="A214" s="36"/>
      <c r="B214" s="21"/>
      <c r="C214" s="21"/>
      <c r="D214" s="337"/>
      <c r="E214" s="6"/>
      <c r="F214" s="330"/>
      <c r="G214" s="4"/>
      <c r="H214" s="4"/>
      <c r="I214" s="4"/>
      <c r="J214" s="37"/>
    </row>
    <row r="215" spans="1:10">
      <c r="A215" s="36"/>
      <c r="B215" s="21"/>
      <c r="C215" s="21"/>
      <c r="D215" s="337"/>
      <c r="E215" s="6"/>
      <c r="F215" s="330"/>
      <c r="G215" s="4"/>
      <c r="H215" s="4"/>
      <c r="I215" s="4"/>
      <c r="J215" s="37"/>
    </row>
    <row r="216" spans="1:10" ht="15" thickBot="1">
      <c r="A216" s="38"/>
      <c r="B216" s="44"/>
      <c r="C216" s="44"/>
      <c r="D216" s="338"/>
      <c r="E216" s="66"/>
      <c r="F216" s="332"/>
      <c r="G216" s="39"/>
      <c r="H216" s="39"/>
      <c r="I216" s="39"/>
      <c r="J216" s="42"/>
    </row>
    <row r="217" spans="1:10" ht="15" thickTop="1">
      <c r="A217" s="33"/>
      <c r="B217" s="43"/>
      <c r="C217" s="43"/>
      <c r="D217" s="336"/>
      <c r="E217" s="15"/>
      <c r="F217" s="339"/>
      <c r="G217" s="20"/>
      <c r="H217" s="20"/>
      <c r="I217" s="20"/>
      <c r="J217" s="35"/>
    </row>
    <row r="218" spans="1:10">
      <c r="A218" s="36"/>
      <c r="B218" s="21"/>
      <c r="C218" s="21"/>
      <c r="D218" s="337"/>
      <c r="E218" s="6"/>
      <c r="F218" s="330"/>
      <c r="G218" s="4"/>
      <c r="H218" s="4"/>
      <c r="I218" s="4"/>
      <c r="J218" s="37"/>
    </row>
    <row r="219" spans="1:10">
      <c r="A219" s="36"/>
      <c r="B219" s="21"/>
      <c r="C219" s="21"/>
      <c r="D219" s="337"/>
      <c r="E219" s="6"/>
      <c r="F219" s="330"/>
      <c r="G219" s="4"/>
      <c r="H219" s="4"/>
      <c r="I219" s="4"/>
      <c r="J219" s="37"/>
    </row>
    <row r="220" spans="1:10">
      <c r="A220" s="36"/>
      <c r="B220" s="21"/>
      <c r="C220" s="21"/>
      <c r="D220" s="337"/>
      <c r="E220" s="6"/>
      <c r="F220" s="330"/>
      <c r="G220" s="4"/>
      <c r="H220" s="4"/>
      <c r="I220" s="4"/>
      <c r="J220" s="37"/>
    </row>
    <row r="221" spans="1:10">
      <c r="A221" s="36"/>
      <c r="B221" s="21"/>
      <c r="C221" s="21"/>
      <c r="D221" s="337"/>
      <c r="E221" s="6"/>
      <c r="F221" s="330"/>
      <c r="G221" s="4"/>
      <c r="H221" s="4"/>
      <c r="I221" s="4"/>
      <c r="J221" s="37"/>
    </row>
    <row r="222" spans="1:10">
      <c r="A222" s="36"/>
      <c r="B222" s="21"/>
      <c r="C222" s="21"/>
      <c r="D222" s="337"/>
      <c r="E222" s="6"/>
      <c r="F222" s="330"/>
      <c r="G222" s="4"/>
      <c r="H222" s="4"/>
      <c r="I222" s="4"/>
      <c r="J222" s="37"/>
    </row>
    <row r="223" spans="1:10">
      <c r="A223" s="36"/>
      <c r="B223" s="21"/>
      <c r="C223" s="21"/>
      <c r="D223" s="337"/>
      <c r="E223" s="6"/>
      <c r="F223" s="330"/>
      <c r="G223" s="4"/>
      <c r="H223" s="4"/>
      <c r="I223" s="4"/>
      <c r="J223" s="37"/>
    </row>
    <row r="224" spans="1:10" ht="15" thickBot="1">
      <c r="A224" s="38"/>
      <c r="B224" s="44"/>
      <c r="C224" s="44"/>
      <c r="D224" s="338"/>
      <c r="E224" s="106"/>
      <c r="F224" s="332"/>
      <c r="G224" s="39"/>
      <c r="H224" s="39"/>
      <c r="I224" s="39"/>
      <c r="J224" s="42"/>
    </row>
    <row r="225" spans="1:10" ht="15" thickTop="1">
      <c r="A225" s="33"/>
      <c r="B225" s="43"/>
      <c r="C225" s="43"/>
      <c r="D225" s="336"/>
      <c r="E225" s="50"/>
      <c r="F225" s="339"/>
      <c r="G225" s="20"/>
      <c r="H225" s="20"/>
      <c r="I225" s="20"/>
      <c r="J225" s="35"/>
    </row>
    <row r="226" spans="1:10">
      <c r="A226" s="36"/>
      <c r="B226" s="21"/>
      <c r="C226" s="21"/>
      <c r="D226" s="337"/>
      <c r="E226" s="6"/>
      <c r="F226" s="330"/>
      <c r="G226" s="4"/>
      <c r="H226" s="4"/>
      <c r="I226" s="4"/>
      <c r="J226" s="37"/>
    </row>
    <row r="227" spans="1:10">
      <c r="A227" s="36"/>
      <c r="B227" s="21"/>
      <c r="C227" s="21"/>
      <c r="D227" s="337"/>
      <c r="E227" s="6"/>
      <c r="F227" s="330"/>
      <c r="G227" s="4"/>
      <c r="H227" s="4"/>
      <c r="I227" s="4"/>
      <c r="J227" s="37"/>
    </row>
    <row r="228" spans="1:10">
      <c r="A228" s="36"/>
      <c r="B228" s="21"/>
      <c r="C228" s="21"/>
      <c r="D228" s="337"/>
      <c r="E228" s="6"/>
      <c r="F228" s="330"/>
      <c r="G228" s="4"/>
      <c r="H228" s="4"/>
      <c r="I228" s="4"/>
      <c r="J228" s="37"/>
    </row>
    <row r="229" spans="1:10">
      <c r="A229" s="36"/>
      <c r="B229" s="21"/>
      <c r="C229" s="21"/>
      <c r="D229" s="337"/>
      <c r="E229" s="6"/>
      <c r="F229" s="330"/>
      <c r="G229" s="4"/>
      <c r="H229" s="4"/>
      <c r="I229" s="4"/>
      <c r="J229" s="37"/>
    </row>
    <row r="230" spans="1:10">
      <c r="A230" s="36"/>
      <c r="B230" s="21"/>
      <c r="C230" s="21"/>
      <c r="D230" s="337"/>
      <c r="E230" s="6"/>
      <c r="F230" s="330"/>
      <c r="G230" s="4"/>
      <c r="H230" s="4"/>
      <c r="I230" s="4"/>
      <c r="J230" s="37"/>
    </row>
    <row r="231" spans="1:10">
      <c r="A231" s="36"/>
      <c r="B231" s="21"/>
      <c r="C231" s="21"/>
      <c r="D231" s="337"/>
      <c r="E231" s="6"/>
      <c r="F231" s="330"/>
      <c r="G231" s="4"/>
      <c r="H231" s="4"/>
      <c r="I231" s="4"/>
      <c r="J231" s="37"/>
    </row>
    <row r="232" spans="1:10" ht="15" thickBot="1">
      <c r="A232" s="38"/>
      <c r="B232" s="44"/>
      <c r="C232" s="44"/>
      <c r="D232" s="338"/>
      <c r="E232" s="340"/>
      <c r="F232" s="332"/>
      <c r="G232" s="39"/>
      <c r="H232" s="39"/>
      <c r="I232" s="39"/>
      <c r="J232" s="42"/>
    </row>
    <row r="233" spans="1:10" ht="15" thickTop="1"/>
    <row r="234" spans="1:10" ht="20">
      <c r="A234" s="2" t="s">
        <v>1194</v>
      </c>
    </row>
    <row r="236" spans="1:10" ht="15" thickBot="1">
      <c r="A236" s="421" t="s">
        <v>723</v>
      </c>
      <c r="B236" s="421"/>
      <c r="D236" s="422"/>
      <c r="E236" s="422"/>
      <c r="F236" s="28"/>
    </row>
    <row r="237" spans="1:10" ht="30" thickTop="1" thickBot="1">
      <c r="A237" s="16" t="s">
        <v>363</v>
      </c>
      <c r="B237" s="17" t="s">
        <v>1051</v>
      </c>
      <c r="C237" s="17" t="s">
        <v>963</v>
      </c>
      <c r="D237" s="18" t="s">
        <v>364</v>
      </c>
      <c r="E237" s="17" t="s">
        <v>365</v>
      </c>
      <c r="F237" s="19" t="s">
        <v>366</v>
      </c>
      <c r="G237" s="17" t="s">
        <v>1491</v>
      </c>
      <c r="H237" s="17" t="s">
        <v>1492</v>
      </c>
      <c r="I237" s="17" t="s">
        <v>1584</v>
      </c>
      <c r="J237" s="24" t="s">
        <v>1665</v>
      </c>
    </row>
    <row r="238" spans="1:10" ht="15.5" thickTop="1" thickBot="1">
      <c r="A238" s="13" t="s">
        <v>1375</v>
      </c>
      <c r="B238" s="22" t="s">
        <v>616</v>
      </c>
      <c r="C238" s="22" t="s">
        <v>1197</v>
      </c>
      <c r="D238" s="14">
        <v>379.51111111111112</v>
      </c>
      <c r="E238" s="50">
        <v>421.68</v>
      </c>
      <c r="F238" s="13">
        <v>12.5</v>
      </c>
      <c r="G238" s="13">
        <v>1</v>
      </c>
      <c r="H238" s="13">
        <v>1</v>
      </c>
      <c r="I238" s="29">
        <v>1</v>
      </c>
      <c r="J238" s="26"/>
    </row>
    <row r="239" spans="1:10" ht="15" thickTop="1">
      <c r="A239" s="4" t="s">
        <v>1376</v>
      </c>
      <c r="B239" s="8" t="s">
        <v>617</v>
      </c>
      <c r="C239" s="8" t="s">
        <v>1197</v>
      </c>
      <c r="D239" s="5">
        <v>464.81111111111107</v>
      </c>
      <c r="E239" s="50">
        <v>516.46</v>
      </c>
      <c r="F239" s="4">
        <v>19</v>
      </c>
      <c r="G239" s="4">
        <v>1</v>
      </c>
      <c r="H239" s="4">
        <v>1</v>
      </c>
      <c r="I239" s="30">
        <v>1</v>
      </c>
      <c r="J239" s="27"/>
    </row>
  </sheetData>
  <mergeCells count="6">
    <mergeCell ref="H7:I7"/>
    <mergeCell ref="A236:B236"/>
    <mergeCell ref="D236:E236"/>
    <mergeCell ref="D5:E5"/>
    <mergeCell ref="D6:E6"/>
    <mergeCell ref="F7:G7"/>
  </mergeCells>
  <phoneticPr fontId="0" type="noConversion"/>
  <conditionalFormatting sqref="D238">
    <cfRule type="cellIs" dxfId="10" priority="4" operator="equal">
      <formula>"Net Price"</formula>
    </cfRule>
  </conditionalFormatting>
  <conditionalFormatting sqref="D239">
    <cfRule type="cellIs" dxfId="9" priority="3" operator="equal">
      <formula>"Net Price"</formula>
    </cfRule>
  </conditionalFormatting>
  <hyperlinks>
    <hyperlink ref="E1:H1" r:id="rId1" display="www.sigmaco.com" xr:uid="{00000000-0004-0000-0600-000000000000}"/>
    <hyperlink ref="E2:H2" r:id="rId2" display="spp-sales@sigmaco.com" xr:uid="{00000000-0004-0000-0600-000001000000}"/>
  </hyperlinks>
  <pageMargins left="0.7" right="0.7" top="0.75" bottom="0.75" header="0.3" footer="0.3"/>
  <pageSetup fitToHeight="0" orientation="landscape" r:id="rId3"/>
  <headerFooter>
    <oddFooter>&amp;L&amp;A&amp;C&amp;F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749992370372631"/>
    <pageSetUpPr fitToPage="1"/>
  </sheetPr>
  <dimension ref="A1:K19"/>
  <sheetViews>
    <sheetView showGridLines="0" showRowColHeaders="0" workbookViewId="0">
      <pane ySplit="8" topLeftCell="A9" activePane="bottomLeft" state="frozen"/>
      <selection pane="bottomLeft" activeCell="K19" sqref="A1:K19"/>
    </sheetView>
  </sheetViews>
  <sheetFormatPr defaultRowHeight="14.5"/>
  <cols>
    <col min="1" max="1" width="15.7265625" customWidth="1"/>
    <col min="2" max="2" width="8" customWidth="1"/>
    <col min="3" max="3" width="15.81640625" style="7" customWidth="1"/>
    <col min="4" max="4" width="38.7265625" style="7" bestFit="1" customWidth="1"/>
    <col min="5" max="5" width="10.26953125" style="1" bestFit="1" customWidth="1"/>
    <col min="6" max="6" width="8" customWidth="1"/>
    <col min="7" max="7" width="8.26953125" bestFit="1" customWidth="1"/>
    <col min="8" max="8" width="4.7265625" bestFit="1" customWidth="1"/>
    <col min="9" max="9" width="6" bestFit="1" customWidth="1"/>
    <col min="10" max="10" width="6.1796875" bestFit="1" customWidth="1"/>
    <col min="11" max="11" width="13.1796875" style="23" bestFit="1" customWidth="1"/>
  </cols>
  <sheetData>
    <row r="1" spans="1:11">
      <c r="F1" s="149" t="s">
        <v>1394</v>
      </c>
      <c r="H1" s="143"/>
      <c r="I1" s="143"/>
      <c r="K1" s="126"/>
    </row>
    <row r="2" spans="1:11">
      <c r="F2" s="149" t="s">
        <v>1395</v>
      </c>
      <c r="H2" s="143"/>
      <c r="I2" s="143"/>
      <c r="K2" s="127"/>
    </row>
    <row r="3" spans="1:11">
      <c r="F3" s="149" t="s">
        <v>1396</v>
      </c>
      <c r="H3" s="143"/>
      <c r="I3" s="143"/>
    </row>
    <row r="4" spans="1:11">
      <c r="G4" s="9"/>
      <c r="H4" s="9"/>
      <c r="I4" s="9"/>
    </row>
    <row r="5" spans="1:11" ht="20">
      <c r="A5" s="12" t="s">
        <v>29</v>
      </c>
      <c r="B5" s="2"/>
      <c r="E5" s="408" t="s">
        <v>1741</v>
      </c>
      <c r="F5" s="409"/>
    </row>
    <row r="6" spans="1:11">
      <c r="E6" s="410">
        <v>43692</v>
      </c>
      <c r="F6" s="411"/>
    </row>
    <row r="7" spans="1:11" ht="15" thickBot="1">
      <c r="A7" s="90"/>
      <c r="B7" s="90"/>
      <c r="C7" s="90"/>
      <c r="D7" s="137"/>
      <c r="E7" s="136" t="s">
        <v>1744</v>
      </c>
      <c r="F7" s="227">
        <v>1</v>
      </c>
      <c r="G7" s="418" t="s">
        <v>1743</v>
      </c>
      <c r="H7" s="419"/>
      <c r="I7" s="419" t="s">
        <v>3333</v>
      </c>
      <c r="J7" s="420"/>
    </row>
    <row r="8" spans="1:11" s="3" customFormat="1" ht="30" thickTop="1" thickBot="1">
      <c r="A8" s="16" t="s">
        <v>1812</v>
      </c>
      <c r="B8" s="60" t="s">
        <v>1892</v>
      </c>
      <c r="C8" s="17" t="s">
        <v>1893</v>
      </c>
      <c r="D8" s="17" t="s">
        <v>377</v>
      </c>
      <c r="E8" s="18" t="s">
        <v>1811</v>
      </c>
      <c r="F8" s="17" t="s">
        <v>1810</v>
      </c>
      <c r="G8" s="19" t="s">
        <v>1878</v>
      </c>
      <c r="H8" s="17" t="s">
        <v>1879</v>
      </c>
      <c r="I8" s="17" t="s">
        <v>28</v>
      </c>
      <c r="J8" s="25" t="s">
        <v>1584</v>
      </c>
      <c r="K8" s="24" t="s">
        <v>1665</v>
      </c>
    </row>
    <row r="9" spans="1:11" ht="15" thickTop="1">
      <c r="A9" s="33" t="s">
        <v>0</v>
      </c>
      <c r="B9" s="61" t="s">
        <v>616</v>
      </c>
      <c r="C9" s="56" t="s">
        <v>10</v>
      </c>
      <c r="D9" s="43" t="s">
        <v>18</v>
      </c>
      <c r="E9" s="84">
        <v>2.44</v>
      </c>
      <c r="F9" s="50">
        <f t="shared" ref="F9:F19" si="0">SUM(E9*UniLet)</f>
        <v>2.44</v>
      </c>
      <c r="G9" s="58">
        <v>0.1</v>
      </c>
      <c r="H9" s="20">
        <v>315</v>
      </c>
      <c r="I9" s="20">
        <v>14976</v>
      </c>
      <c r="J9" s="20"/>
      <c r="K9" s="35"/>
    </row>
    <row r="10" spans="1:11">
      <c r="A10" s="36" t="s">
        <v>1</v>
      </c>
      <c r="B10" s="62" t="s">
        <v>617</v>
      </c>
      <c r="C10" s="8" t="s">
        <v>10</v>
      </c>
      <c r="D10" s="21" t="s">
        <v>19</v>
      </c>
      <c r="E10" s="85">
        <v>2.5099999999999998</v>
      </c>
      <c r="F10" s="15">
        <f t="shared" si="0"/>
        <v>2.5099999999999998</v>
      </c>
      <c r="G10" s="59">
        <v>0.15</v>
      </c>
      <c r="H10" s="4">
        <v>224</v>
      </c>
      <c r="I10" s="4">
        <v>8064</v>
      </c>
      <c r="J10" s="4"/>
      <c r="K10" s="37"/>
    </row>
    <row r="11" spans="1:11">
      <c r="A11" s="36" t="s">
        <v>1698</v>
      </c>
      <c r="B11" s="62" t="s">
        <v>618</v>
      </c>
      <c r="C11" s="8" t="s">
        <v>619</v>
      </c>
      <c r="D11" s="21" t="s">
        <v>358</v>
      </c>
      <c r="E11" s="85">
        <v>2.5099999999999998</v>
      </c>
      <c r="F11" s="15">
        <f t="shared" si="0"/>
        <v>2.5099999999999998</v>
      </c>
      <c r="G11" s="59">
        <v>0.2</v>
      </c>
      <c r="H11" s="4">
        <v>120</v>
      </c>
      <c r="I11" s="4">
        <v>5760</v>
      </c>
      <c r="J11" s="4"/>
      <c r="K11" s="37"/>
    </row>
    <row r="12" spans="1:11">
      <c r="A12" s="36" t="s">
        <v>2</v>
      </c>
      <c r="B12" s="62" t="s">
        <v>618</v>
      </c>
      <c r="C12" s="8" t="s">
        <v>11</v>
      </c>
      <c r="D12" s="21" t="s">
        <v>20</v>
      </c>
      <c r="E12" s="85">
        <v>3.41</v>
      </c>
      <c r="F12" s="15">
        <f t="shared" si="0"/>
        <v>3.41</v>
      </c>
      <c r="G12" s="59">
        <v>0.2</v>
      </c>
      <c r="H12" s="4">
        <v>126</v>
      </c>
      <c r="I12" s="4">
        <v>5760</v>
      </c>
      <c r="J12" s="4"/>
      <c r="K12" s="37"/>
    </row>
    <row r="13" spans="1:11">
      <c r="A13" s="36" t="s">
        <v>3</v>
      </c>
      <c r="B13" s="62" t="s">
        <v>618</v>
      </c>
      <c r="C13" s="8" t="s">
        <v>12</v>
      </c>
      <c r="D13" s="21" t="s">
        <v>21</v>
      </c>
      <c r="E13" s="85">
        <v>3.41</v>
      </c>
      <c r="F13" s="15">
        <f t="shared" si="0"/>
        <v>3.41</v>
      </c>
      <c r="G13" s="59">
        <v>0.2</v>
      </c>
      <c r="H13" s="4">
        <v>120</v>
      </c>
      <c r="I13" s="4">
        <v>5760</v>
      </c>
      <c r="J13" s="4"/>
      <c r="K13" s="37"/>
    </row>
    <row r="14" spans="1:11">
      <c r="A14" s="36" t="s">
        <v>4</v>
      </c>
      <c r="B14" s="62" t="s">
        <v>619</v>
      </c>
      <c r="C14" s="8" t="s">
        <v>13</v>
      </c>
      <c r="D14" s="21" t="s">
        <v>22</v>
      </c>
      <c r="E14" s="85">
        <v>6.18</v>
      </c>
      <c r="F14" s="15">
        <f t="shared" si="0"/>
        <v>6.18</v>
      </c>
      <c r="G14" s="59">
        <v>0.4</v>
      </c>
      <c r="H14" s="4">
        <v>60</v>
      </c>
      <c r="I14" s="4">
        <v>2880</v>
      </c>
      <c r="J14" s="4"/>
      <c r="K14" s="37"/>
    </row>
    <row r="15" spans="1:11">
      <c r="A15" s="36" t="s">
        <v>5</v>
      </c>
      <c r="B15" s="62" t="s">
        <v>619</v>
      </c>
      <c r="C15" s="8" t="s">
        <v>14</v>
      </c>
      <c r="D15" s="21" t="s">
        <v>23</v>
      </c>
      <c r="E15" s="85">
        <v>6.18</v>
      </c>
      <c r="F15" s="15">
        <f t="shared" si="0"/>
        <v>6.18</v>
      </c>
      <c r="G15" s="59">
        <v>0.4</v>
      </c>
      <c r="H15" s="4">
        <v>60</v>
      </c>
      <c r="I15" s="4">
        <v>2880</v>
      </c>
      <c r="J15" s="4"/>
      <c r="K15" s="37"/>
    </row>
    <row r="16" spans="1:11">
      <c r="A16" s="36" t="s">
        <v>6</v>
      </c>
      <c r="B16" s="62" t="s">
        <v>620</v>
      </c>
      <c r="C16" s="8" t="s">
        <v>15</v>
      </c>
      <c r="D16" s="21" t="s">
        <v>24</v>
      </c>
      <c r="E16" s="85">
        <v>7.51</v>
      </c>
      <c r="F16" s="15">
        <f t="shared" si="0"/>
        <v>7.51</v>
      </c>
      <c r="G16" s="59">
        <v>0.5</v>
      </c>
      <c r="H16" s="4">
        <v>48</v>
      </c>
      <c r="I16" s="4">
        <v>2304</v>
      </c>
      <c r="J16" s="4"/>
      <c r="K16" s="37"/>
    </row>
    <row r="17" spans="1:11">
      <c r="A17" s="36" t="s">
        <v>7</v>
      </c>
      <c r="B17" s="62" t="s">
        <v>620</v>
      </c>
      <c r="C17" s="8" t="s">
        <v>16</v>
      </c>
      <c r="D17" s="21" t="s">
        <v>25</v>
      </c>
      <c r="E17" s="85">
        <v>7.51</v>
      </c>
      <c r="F17" s="15">
        <f t="shared" si="0"/>
        <v>7.51</v>
      </c>
      <c r="G17" s="59">
        <v>0.5</v>
      </c>
      <c r="H17" s="4">
        <v>55</v>
      </c>
      <c r="I17" s="4">
        <v>2640</v>
      </c>
      <c r="J17" s="4"/>
      <c r="K17" s="37"/>
    </row>
    <row r="18" spans="1:11">
      <c r="A18" s="36" t="s">
        <v>8</v>
      </c>
      <c r="B18" s="62" t="s">
        <v>621</v>
      </c>
      <c r="C18" s="8" t="s">
        <v>17</v>
      </c>
      <c r="D18" s="21" t="s">
        <v>26</v>
      </c>
      <c r="E18" s="85">
        <v>10.57</v>
      </c>
      <c r="F18" s="15">
        <f t="shared" si="0"/>
        <v>10.57</v>
      </c>
      <c r="G18" s="59">
        <v>0.8</v>
      </c>
      <c r="H18" s="4">
        <v>24</v>
      </c>
      <c r="I18" s="4">
        <v>1152</v>
      </c>
      <c r="J18" s="4"/>
      <c r="K18" s="37"/>
    </row>
    <row r="19" spans="1:11">
      <c r="A19" s="36" t="s">
        <v>9</v>
      </c>
      <c r="B19" s="62" t="s">
        <v>621</v>
      </c>
      <c r="C19" s="8" t="s">
        <v>16</v>
      </c>
      <c r="D19" s="21" t="s">
        <v>27</v>
      </c>
      <c r="E19" s="85">
        <v>10.57</v>
      </c>
      <c r="F19" s="15">
        <f t="shared" si="0"/>
        <v>10.57</v>
      </c>
      <c r="G19" s="59">
        <v>0.8</v>
      </c>
      <c r="H19" s="4">
        <v>24</v>
      </c>
      <c r="I19" s="4">
        <v>1152</v>
      </c>
      <c r="J19" s="4"/>
      <c r="K19" s="37"/>
    </row>
  </sheetData>
  <mergeCells count="4">
    <mergeCell ref="E5:F5"/>
    <mergeCell ref="E6:F6"/>
    <mergeCell ref="G7:H7"/>
    <mergeCell ref="I7:J7"/>
  </mergeCells>
  <phoneticPr fontId="12" type="noConversion"/>
  <hyperlinks>
    <hyperlink ref="F1:I1" r:id="rId1" display="www.sigmaco.com" xr:uid="{00000000-0004-0000-0A00-000000000000}"/>
    <hyperlink ref="F2:I2" r:id="rId2" display="spp-sales@sigmaco.com" xr:uid="{00000000-0004-0000-0A00-000001000000}"/>
  </hyperlinks>
  <pageMargins left="0.7" right="0.7" top="0.75" bottom="0.75" header="0.3" footer="0.3"/>
  <pageSetup scale="90" fitToHeight="0" orientation="landscape" r:id="rId3"/>
  <headerFooter>
    <oddFooter>&amp;L&amp;A&amp;C&amp;F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:K35"/>
  <sheetViews>
    <sheetView showGridLines="0" showRowColHeaders="0" workbookViewId="0">
      <pane ySplit="8" topLeftCell="A9" activePane="bottomLeft" state="frozen"/>
      <selection pane="bottomLeft" activeCell="K35" sqref="A1:K35"/>
    </sheetView>
  </sheetViews>
  <sheetFormatPr defaultRowHeight="14.5"/>
  <cols>
    <col min="1" max="1" width="15.7265625" customWidth="1"/>
    <col min="2" max="2" width="7.54296875" customWidth="1"/>
    <col min="3" max="3" width="16" style="7" customWidth="1"/>
    <col min="4" max="4" width="43.54296875" style="7" customWidth="1"/>
    <col min="5" max="5" width="10.26953125" style="1" bestFit="1" customWidth="1"/>
    <col min="6" max="6" width="8.26953125" customWidth="1"/>
    <col min="7" max="7" width="8.26953125" bestFit="1" customWidth="1"/>
    <col min="8" max="8" width="6.54296875" bestFit="1" customWidth="1"/>
    <col min="9" max="9" width="8.26953125" customWidth="1"/>
    <col min="10" max="10" width="6.1796875" bestFit="1" customWidth="1"/>
    <col min="11" max="11" width="13.1796875" style="23" bestFit="1" customWidth="1"/>
  </cols>
  <sheetData>
    <row r="1" spans="1:11">
      <c r="F1" s="149" t="s">
        <v>1394</v>
      </c>
      <c r="H1" s="143"/>
      <c r="I1" s="143"/>
      <c r="K1" s="126"/>
    </row>
    <row r="2" spans="1:11">
      <c r="F2" s="149" t="s">
        <v>1395</v>
      </c>
      <c r="H2" s="143"/>
      <c r="I2" s="143"/>
      <c r="K2" s="127"/>
    </row>
    <row r="3" spans="1:11">
      <c r="F3" s="149" t="s">
        <v>1396</v>
      </c>
      <c r="H3" s="143"/>
      <c r="I3" s="143"/>
    </row>
    <row r="4" spans="1:11">
      <c r="G4" s="9"/>
      <c r="H4" s="9"/>
      <c r="I4" s="9"/>
    </row>
    <row r="5" spans="1:11" ht="18">
      <c r="A5" s="12" t="s">
        <v>30</v>
      </c>
      <c r="B5" s="202" t="s">
        <v>1667</v>
      </c>
      <c r="E5" s="408" t="s">
        <v>1741</v>
      </c>
      <c r="F5" s="409"/>
    </row>
    <row r="6" spans="1:11">
      <c r="A6" s="108" t="s">
        <v>1887</v>
      </c>
      <c r="B6" s="63"/>
      <c r="E6" s="410">
        <v>43692</v>
      </c>
      <c r="F6" s="411"/>
    </row>
    <row r="7" spans="1:11" ht="15" thickBot="1">
      <c r="A7" s="90"/>
      <c r="B7" s="90"/>
      <c r="C7" s="90"/>
      <c r="D7" s="128"/>
      <c r="E7" s="129" t="s">
        <v>1744</v>
      </c>
      <c r="F7" s="227">
        <v>1</v>
      </c>
      <c r="G7" s="418" t="s">
        <v>1743</v>
      </c>
      <c r="H7" s="419"/>
      <c r="I7" s="419" t="s">
        <v>2089</v>
      </c>
      <c r="J7" s="420"/>
    </row>
    <row r="8" spans="1:11" s="3" customFormat="1" ht="46.5" customHeight="1" thickTop="1" thickBot="1">
      <c r="A8" s="16" t="s">
        <v>1812</v>
      </c>
      <c r="B8" s="60" t="s">
        <v>1892</v>
      </c>
      <c r="C8" s="17" t="s">
        <v>1893</v>
      </c>
      <c r="D8" s="17" t="s">
        <v>377</v>
      </c>
      <c r="E8" s="18" t="s">
        <v>1811</v>
      </c>
      <c r="F8" s="17" t="s">
        <v>1810</v>
      </c>
      <c r="G8" s="19" t="s">
        <v>1878</v>
      </c>
      <c r="H8" s="17" t="s">
        <v>1881</v>
      </c>
      <c r="I8" s="17" t="s">
        <v>1880</v>
      </c>
      <c r="J8" s="25" t="s">
        <v>1584</v>
      </c>
      <c r="K8" s="24" t="s">
        <v>1665</v>
      </c>
    </row>
    <row r="9" spans="1:11" ht="15" thickTop="1">
      <c r="A9" s="33" t="s">
        <v>31</v>
      </c>
      <c r="B9" s="20" t="s">
        <v>616</v>
      </c>
      <c r="C9" s="56" t="s">
        <v>53</v>
      </c>
      <c r="D9" s="43" t="s">
        <v>64</v>
      </c>
      <c r="E9" s="34">
        <v>5.9555555555555557</v>
      </c>
      <c r="F9" s="50">
        <f t="shared" ref="F9:F31" si="0">SUM(E9*SigLet)</f>
        <v>5.9555555555555557</v>
      </c>
      <c r="G9" s="20"/>
      <c r="H9" s="20"/>
      <c r="I9" s="20">
        <v>350</v>
      </c>
      <c r="J9" s="20"/>
      <c r="K9" s="35"/>
    </row>
    <row r="10" spans="1:11">
      <c r="A10" s="36" t="s">
        <v>32</v>
      </c>
      <c r="B10" s="4" t="s">
        <v>616</v>
      </c>
      <c r="C10" s="8" t="s">
        <v>54</v>
      </c>
      <c r="D10" s="21" t="s">
        <v>65</v>
      </c>
      <c r="E10" s="5">
        <v>5.9555555555555557</v>
      </c>
      <c r="F10" s="6">
        <f t="shared" si="0"/>
        <v>5.9555555555555557</v>
      </c>
      <c r="G10" s="4"/>
      <c r="H10" s="4"/>
      <c r="I10" s="4">
        <v>350</v>
      </c>
      <c r="J10" s="4"/>
      <c r="K10" s="37"/>
    </row>
    <row r="11" spans="1:11" ht="15" thickBot="1">
      <c r="A11" s="38" t="s">
        <v>33</v>
      </c>
      <c r="B11" s="39" t="s">
        <v>616</v>
      </c>
      <c r="C11" s="57" t="s">
        <v>14</v>
      </c>
      <c r="D11" s="44" t="s">
        <v>66</v>
      </c>
      <c r="E11" s="40">
        <v>5.9555555555555557</v>
      </c>
      <c r="F11" s="66">
        <f t="shared" si="0"/>
        <v>5.9555555555555557</v>
      </c>
      <c r="G11" s="39"/>
      <c r="H11" s="39"/>
      <c r="I11" s="39">
        <v>350</v>
      </c>
      <c r="J11" s="39"/>
      <c r="K11" s="42"/>
    </row>
    <row r="12" spans="1:11" ht="15" thickTop="1">
      <c r="A12" s="33" t="s">
        <v>34</v>
      </c>
      <c r="B12" s="20" t="s">
        <v>617</v>
      </c>
      <c r="C12" s="56" t="s">
        <v>53</v>
      </c>
      <c r="D12" s="43" t="s">
        <v>67</v>
      </c>
      <c r="E12" s="34">
        <v>5.9555555555555557</v>
      </c>
      <c r="F12" s="50">
        <f t="shared" si="0"/>
        <v>5.9555555555555557</v>
      </c>
      <c r="G12" s="20"/>
      <c r="H12" s="20"/>
      <c r="I12" s="20">
        <v>250</v>
      </c>
      <c r="J12" s="20"/>
      <c r="K12" s="35"/>
    </row>
    <row r="13" spans="1:11">
      <c r="A13" s="36" t="s">
        <v>35</v>
      </c>
      <c r="B13" s="4" t="s">
        <v>617</v>
      </c>
      <c r="C13" s="8" t="s">
        <v>54</v>
      </c>
      <c r="D13" s="21" t="s">
        <v>68</v>
      </c>
      <c r="E13" s="5">
        <v>5.9555555555555557</v>
      </c>
      <c r="F13" s="6">
        <f t="shared" si="0"/>
        <v>5.9555555555555557</v>
      </c>
      <c r="G13" s="4"/>
      <c r="H13" s="4"/>
      <c r="I13" s="4">
        <v>250</v>
      </c>
      <c r="J13" s="4"/>
      <c r="K13" s="37"/>
    </row>
    <row r="14" spans="1:11" ht="15" thickBot="1">
      <c r="A14" s="38" t="s">
        <v>36</v>
      </c>
      <c r="B14" s="39" t="s">
        <v>617</v>
      </c>
      <c r="C14" s="57" t="s">
        <v>55</v>
      </c>
      <c r="D14" s="44" t="s">
        <v>69</v>
      </c>
      <c r="E14" s="40">
        <v>5.9555555555555557</v>
      </c>
      <c r="F14" s="66">
        <f t="shared" si="0"/>
        <v>5.9555555555555557</v>
      </c>
      <c r="G14" s="39"/>
      <c r="H14" s="39"/>
      <c r="I14" s="39">
        <v>250</v>
      </c>
      <c r="J14" s="39"/>
      <c r="K14" s="42"/>
    </row>
    <row r="15" spans="1:11" ht="15" thickTop="1">
      <c r="A15" s="33" t="s">
        <v>37</v>
      </c>
      <c r="B15" s="20" t="s">
        <v>618</v>
      </c>
      <c r="C15" s="56" t="s">
        <v>359</v>
      </c>
      <c r="D15" s="43" t="s">
        <v>360</v>
      </c>
      <c r="E15" s="34">
        <v>8.6444444444444439</v>
      </c>
      <c r="F15" s="50">
        <f t="shared" si="0"/>
        <v>8.6444444444444439</v>
      </c>
      <c r="G15" s="20"/>
      <c r="H15" s="20"/>
      <c r="I15" s="20">
        <v>175</v>
      </c>
      <c r="J15" s="20"/>
      <c r="K15" s="35"/>
    </row>
    <row r="16" spans="1:11">
      <c r="A16" s="36" t="s">
        <v>38</v>
      </c>
      <c r="B16" s="4" t="s">
        <v>618</v>
      </c>
      <c r="C16" s="8" t="s">
        <v>620</v>
      </c>
      <c r="D16" s="21" t="s">
        <v>361</v>
      </c>
      <c r="E16" s="5">
        <v>8.6444444444444439</v>
      </c>
      <c r="F16" s="6">
        <f t="shared" si="0"/>
        <v>8.6444444444444439</v>
      </c>
      <c r="G16" s="4"/>
      <c r="H16" s="4"/>
      <c r="I16" s="4">
        <v>175</v>
      </c>
      <c r="J16" s="4"/>
      <c r="K16" s="37"/>
    </row>
    <row r="17" spans="1:11">
      <c r="A17" s="36" t="s">
        <v>39</v>
      </c>
      <c r="B17" s="4" t="s">
        <v>618</v>
      </c>
      <c r="C17" s="8" t="s">
        <v>56</v>
      </c>
      <c r="D17" s="21" t="s">
        <v>70</v>
      </c>
      <c r="E17" s="5">
        <v>8.6444444444444439</v>
      </c>
      <c r="F17" s="6">
        <f t="shared" si="0"/>
        <v>8.6444444444444439</v>
      </c>
      <c r="G17" s="4"/>
      <c r="H17" s="4"/>
      <c r="I17" s="4">
        <v>175</v>
      </c>
      <c r="J17" s="4"/>
      <c r="K17" s="37"/>
    </row>
    <row r="18" spans="1:11" ht="15" thickBot="1">
      <c r="A18" s="38" t="s">
        <v>40</v>
      </c>
      <c r="B18" s="39" t="s">
        <v>618</v>
      </c>
      <c r="C18" s="57" t="s">
        <v>57</v>
      </c>
      <c r="D18" s="44" t="s">
        <v>71</v>
      </c>
      <c r="E18" s="40">
        <v>8.6444444444444439</v>
      </c>
      <c r="F18" s="66">
        <f t="shared" si="0"/>
        <v>8.6444444444444439</v>
      </c>
      <c r="G18" s="39"/>
      <c r="H18" s="39"/>
      <c r="I18" s="39">
        <v>175</v>
      </c>
      <c r="J18" s="39"/>
      <c r="K18" s="42"/>
    </row>
    <row r="19" spans="1:11" ht="15" thickTop="1">
      <c r="A19" s="33" t="s">
        <v>41</v>
      </c>
      <c r="B19" s="20" t="s">
        <v>51</v>
      </c>
      <c r="C19" s="56" t="s">
        <v>620</v>
      </c>
      <c r="D19" s="43" t="s">
        <v>362</v>
      </c>
      <c r="E19" s="34">
        <v>12.611111111111111</v>
      </c>
      <c r="F19" s="50">
        <f t="shared" si="0"/>
        <v>12.611111111111111</v>
      </c>
      <c r="G19" s="20"/>
      <c r="H19" s="20"/>
      <c r="I19" s="20">
        <v>95</v>
      </c>
      <c r="J19" s="20"/>
      <c r="K19" s="35"/>
    </row>
    <row r="20" spans="1:11">
      <c r="A20" s="36" t="s">
        <v>42</v>
      </c>
      <c r="B20" s="4" t="s">
        <v>51</v>
      </c>
      <c r="C20" s="8" t="s">
        <v>54</v>
      </c>
      <c r="D20" s="21" t="s">
        <v>72</v>
      </c>
      <c r="E20" s="5">
        <v>12.611111111111111</v>
      </c>
      <c r="F20" s="6">
        <f t="shared" si="0"/>
        <v>12.611111111111111</v>
      </c>
      <c r="G20" s="4"/>
      <c r="H20" s="4"/>
      <c r="I20" s="4">
        <v>95</v>
      </c>
      <c r="J20" s="4"/>
      <c r="K20" s="37"/>
    </row>
    <row r="21" spans="1:11" ht="15" thickBot="1">
      <c r="A21" s="38" t="s">
        <v>43</v>
      </c>
      <c r="B21" s="39" t="s">
        <v>51</v>
      </c>
      <c r="C21" s="57" t="s">
        <v>58</v>
      </c>
      <c r="D21" s="44" t="s">
        <v>73</v>
      </c>
      <c r="E21" s="40">
        <v>12.611111111111111</v>
      </c>
      <c r="F21" s="66">
        <f t="shared" si="0"/>
        <v>12.611111111111111</v>
      </c>
      <c r="G21" s="39"/>
      <c r="H21" s="39"/>
      <c r="I21" s="39">
        <v>95</v>
      </c>
      <c r="J21" s="39"/>
      <c r="K21" s="42"/>
    </row>
    <row r="22" spans="1:11" ht="15" thickTop="1">
      <c r="A22" s="33" t="s">
        <v>44</v>
      </c>
      <c r="B22" s="20" t="s">
        <v>52</v>
      </c>
      <c r="C22" s="56" t="s">
        <v>621</v>
      </c>
      <c r="D22" s="43" t="s">
        <v>74</v>
      </c>
      <c r="E22" s="34">
        <v>15.177777777777777</v>
      </c>
      <c r="F22" s="50">
        <f t="shared" si="0"/>
        <v>15.177777777777777</v>
      </c>
      <c r="G22" s="20"/>
      <c r="H22" s="20"/>
      <c r="I22" s="20">
        <v>65</v>
      </c>
      <c r="J22" s="20"/>
      <c r="K22" s="35"/>
    </row>
    <row r="23" spans="1:11">
      <c r="A23" s="36" t="s">
        <v>45</v>
      </c>
      <c r="B23" s="4" t="s">
        <v>52</v>
      </c>
      <c r="C23" s="8" t="s">
        <v>59</v>
      </c>
      <c r="D23" s="21" t="s">
        <v>75</v>
      </c>
      <c r="E23" s="5">
        <v>15.177777777777777</v>
      </c>
      <c r="F23" s="6">
        <f t="shared" si="0"/>
        <v>15.177777777777777</v>
      </c>
      <c r="G23" s="4"/>
      <c r="H23" s="4"/>
      <c r="I23" s="4">
        <v>65</v>
      </c>
      <c r="J23" s="4"/>
      <c r="K23" s="37"/>
    </row>
    <row r="24" spans="1:11">
      <c r="A24" s="79" t="s">
        <v>46</v>
      </c>
      <c r="B24" s="80" t="s">
        <v>52</v>
      </c>
      <c r="C24" s="81" t="s">
        <v>623</v>
      </c>
      <c r="D24" s="82" t="s">
        <v>76</v>
      </c>
      <c r="E24" s="83">
        <v>15.177777777777777</v>
      </c>
      <c r="F24" s="6">
        <f t="shared" si="0"/>
        <v>15.177777777777777</v>
      </c>
      <c r="G24" s="80"/>
      <c r="H24" s="80"/>
      <c r="I24" s="80">
        <v>65</v>
      </c>
      <c r="J24" s="80"/>
      <c r="K24" s="52"/>
    </row>
    <row r="25" spans="1:11">
      <c r="A25" s="79" t="s">
        <v>339</v>
      </c>
      <c r="B25" s="80" t="s">
        <v>52</v>
      </c>
      <c r="C25" s="81" t="s">
        <v>624</v>
      </c>
      <c r="D25" s="82" t="s">
        <v>340</v>
      </c>
      <c r="E25" s="83">
        <v>15.177777777777777</v>
      </c>
      <c r="F25" s="6">
        <f t="shared" si="0"/>
        <v>15.177777777777777</v>
      </c>
      <c r="G25" s="80"/>
      <c r="H25" s="80"/>
      <c r="I25" s="80">
        <v>65</v>
      </c>
      <c r="J25" s="80"/>
      <c r="K25" s="52"/>
    </row>
    <row r="26" spans="1:11" ht="15" thickBot="1">
      <c r="A26" s="38" t="s">
        <v>341</v>
      </c>
      <c r="B26" s="39" t="s">
        <v>52</v>
      </c>
      <c r="C26" s="57" t="s">
        <v>342</v>
      </c>
      <c r="D26" s="44" t="s">
        <v>343</v>
      </c>
      <c r="E26" s="40">
        <v>15.177777777777777</v>
      </c>
      <c r="F26" s="66">
        <f t="shared" si="0"/>
        <v>15.177777777777777</v>
      </c>
      <c r="G26" s="39"/>
      <c r="H26" s="39"/>
      <c r="I26" s="39">
        <v>65</v>
      </c>
      <c r="J26" s="39"/>
      <c r="K26" s="42"/>
    </row>
    <row r="27" spans="1:11" ht="15" thickTop="1">
      <c r="A27" s="33" t="s">
        <v>47</v>
      </c>
      <c r="B27" s="20" t="s">
        <v>621</v>
      </c>
      <c r="C27" s="56" t="s">
        <v>59</v>
      </c>
      <c r="D27" s="43" t="s">
        <v>77</v>
      </c>
      <c r="E27" s="34">
        <v>20.033333333333335</v>
      </c>
      <c r="F27" s="50">
        <f t="shared" si="0"/>
        <v>20.033333333333335</v>
      </c>
      <c r="G27" s="20"/>
      <c r="H27" s="20"/>
      <c r="I27" s="20">
        <v>35</v>
      </c>
      <c r="J27" s="20"/>
      <c r="K27" s="35"/>
    </row>
    <row r="28" spans="1:11">
      <c r="A28" s="36" t="s">
        <v>48</v>
      </c>
      <c r="B28" s="4" t="s">
        <v>621</v>
      </c>
      <c r="C28" s="8" t="s">
        <v>623</v>
      </c>
      <c r="D28" s="21" t="s">
        <v>78</v>
      </c>
      <c r="E28" s="5">
        <v>20.033333333333335</v>
      </c>
      <c r="F28" s="6">
        <f t="shared" si="0"/>
        <v>20.033333333333335</v>
      </c>
      <c r="G28" s="4"/>
      <c r="H28" s="4"/>
      <c r="I28" s="4">
        <v>35</v>
      </c>
      <c r="J28" s="4"/>
      <c r="K28" s="37"/>
    </row>
    <row r="29" spans="1:11">
      <c r="A29" s="36" t="s">
        <v>49</v>
      </c>
      <c r="B29" s="4" t="s">
        <v>621</v>
      </c>
      <c r="C29" s="8" t="s">
        <v>624</v>
      </c>
      <c r="D29" s="21" t="s">
        <v>79</v>
      </c>
      <c r="E29" s="5">
        <v>20.033333333333335</v>
      </c>
      <c r="F29" s="6">
        <f t="shared" si="0"/>
        <v>20.033333333333335</v>
      </c>
      <c r="G29" s="4"/>
      <c r="H29" s="4"/>
      <c r="I29" s="4">
        <v>35</v>
      </c>
      <c r="J29" s="4"/>
      <c r="K29" s="37"/>
    </row>
    <row r="30" spans="1:11">
      <c r="A30" s="79" t="s">
        <v>50</v>
      </c>
      <c r="B30" s="80" t="s">
        <v>621</v>
      </c>
      <c r="C30" s="81" t="s">
        <v>987</v>
      </c>
      <c r="D30" s="82" t="s">
        <v>80</v>
      </c>
      <c r="E30" s="83">
        <v>20.033333333333335</v>
      </c>
      <c r="F30" s="6">
        <f t="shared" si="0"/>
        <v>20.033333333333335</v>
      </c>
      <c r="G30" s="80"/>
      <c r="H30" s="80"/>
      <c r="I30" s="80">
        <v>35</v>
      </c>
      <c r="J30" s="80"/>
      <c r="K30" s="52"/>
    </row>
    <row r="31" spans="1:11" ht="15" thickBot="1">
      <c r="A31" s="38" t="s">
        <v>337</v>
      </c>
      <c r="B31" s="39" t="s">
        <v>621</v>
      </c>
      <c r="C31" s="57" t="s">
        <v>989</v>
      </c>
      <c r="D31" s="44" t="s">
        <v>338</v>
      </c>
      <c r="E31" s="40">
        <v>20.033333333333335</v>
      </c>
      <c r="F31" s="66">
        <f t="shared" si="0"/>
        <v>20.033333333333335</v>
      </c>
      <c r="G31" s="39"/>
      <c r="H31" s="39"/>
      <c r="I31" s="39">
        <v>35</v>
      </c>
      <c r="J31" s="39"/>
      <c r="K31" s="42"/>
    </row>
    <row r="32" spans="1:11" ht="15" thickTop="1">
      <c r="D32" s="427"/>
      <c r="E32" s="427"/>
      <c r="F32" s="427"/>
    </row>
    <row r="33" spans="4:6" ht="21">
      <c r="D33" s="426" t="s">
        <v>344</v>
      </c>
      <c r="E33" s="426"/>
      <c r="F33" s="426"/>
    </row>
    <row r="34" spans="4:6" ht="21">
      <c r="D34" s="425"/>
      <c r="E34" s="425"/>
      <c r="F34" s="425"/>
    </row>
    <row r="35" spans="4:6" ht="21">
      <c r="D35" s="425" t="s">
        <v>1667</v>
      </c>
      <c r="E35" s="425"/>
      <c r="F35" s="425"/>
    </row>
  </sheetData>
  <mergeCells count="8">
    <mergeCell ref="E5:F5"/>
    <mergeCell ref="E6:F6"/>
    <mergeCell ref="D35:F35"/>
    <mergeCell ref="G7:H7"/>
    <mergeCell ref="I7:J7"/>
    <mergeCell ref="D34:F34"/>
    <mergeCell ref="D33:F33"/>
    <mergeCell ref="D32:F32"/>
  </mergeCells>
  <phoneticPr fontId="12" type="noConversion"/>
  <hyperlinks>
    <hyperlink ref="F1:I1" r:id="rId1" display="www.sigmaco.com" xr:uid="{00000000-0004-0000-0B00-000000000000}"/>
    <hyperlink ref="F2:I2" r:id="rId2" display="spp-sales@sigmaco.com" xr:uid="{00000000-0004-0000-0B00-000001000000}"/>
  </hyperlinks>
  <pageMargins left="0.7" right="0.7" top="0.75" bottom="0.75" header="0.3" footer="0.3"/>
  <pageSetup scale="85" fitToHeight="0" orientation="landscape" r:id="rId3"/>
  <headerFooter>
    <oddFooter>&amp;L&amp;A&amp;C&amp;F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  <pageSetUpPr fitToPage="1"/>
  </sheetPr>
  <dimension ref="A1:K36"/>
  <sheetViews>
    <sheetView workbookViewId="0">
      <pane ySplit="8" topLeftCell="A9" activePane="bottomLeft" state="frozen"/>
      <selection pane="bottomLeft" activeCell="K36" sqref="A1:K36"/>
    </sheetView>
  </sheetViews>
  <sheetFormatPr defaultRowHeight="14.5"/>
  <cols>
    <col min="1" max="1" width="15.7265625" customWidth="1"/>
    <col min="2" max="2" width="7.7265625" customWidth="1"/>
    <col min="3" max="3" width="16" style="7" customWidth="1"/>
    <col min="4" max="4" width="43.54296875" style="7" customWidth="1"/>
    <col min="5" max="5" width="10.26953125" style="110" bestFit="1" customWidth="1"/>
    <col min="6" max="6" width="8.26953125" customWidth="1"/>
    <col min="7" max="7" width="8.26953125" bestFit="1" customWidth="1"/>
    <col min="8" max="8" width="6.54296875" bestFit="1" customWidth="1"/>
    <col min="9" max="9" width="8.26953125" customWidth="1"/>
    <col min="10" max="10" width="6.1796875" bestFit="1" customWidth="1"/>
    <col min="11" max="11" width="13.1796875" style="23" bestFit="1" customWidth="1"/>
  </cols>
  <sheetData>
    <row r="1" spans="1:11">
      <c r="F1" s="149" t="s">
        <v>1394</v>
      </c>
      <c r="H1" s="143"/>
      <c r="I1" s="143"/>
      <c r="K1" s="126"/>
    </row>
    <row r="2" spans="1:11">
      <c r="F2" s="149" t="s">
        <v>1395</v>
      </c>
      <c r="H2" s="143"/>
      <c r="I2" s="143"/>
      <c r="K2" s="127"/>
    </row>
    <row r="3" spans="1:11">
      <c r="F3" s="149" t="s">
        <v>1396</v>
      </c>
      <c r="H3" s="143"/>
      <c r="I3" s="143"/>
    </row>
    <row r="4" spans="1:11">
      <c r="G4" s="9"/>
      <c r="H4" s="9"/>
      <c r="I4" s="9"/>
    </row>
    <row r="5" spans="1:11" ht="18">
      <c r="A5" s="12" t="s">
        <v>1747</v>
      </c>
      <c r="B5" s="202" t="s">
        <v>1691</v>
      </c>
      <c r="E5" s="408" t="s">
        <v>1741</v>
      </c>
      <c r="F5" s="409"/>
    </row>
    <row r="6" spans="1:11">
      <c r="A6" s="108" t="s">
        <v>1886</v>
      </c>
      <c r="B6" s="108"/>
      <c r="E6" s="410">
        <v>43692</v>
      </c>
      <c r="F6" s="411"/>
    </row>
    <row r="7" spans="1:11" ht="15" thickBot="1">
      <c r="A7" s="90"/>
      <c r="B7" s="90"/>
      <c r="C7" s="90"/>
      <c r="D7" s="128"/>
      <c r="E7" s="129" t="s">
        <v>1744</v>
      </c>
      <c r="F7" s="227">
        <v>1</v>
      </c>
      <c r="G7" s="418" t="s">
        <v>1743</v>
      </c>
      <c r="H7" s="419"/>
      <c r="I7" s="419" t="s">
        <v>2385</v>
      </c>
      <c r="J7" s="420"/>
    </row>
    <row r="8" spans="1:11" s="3" customFormat="1" ht="46.5" customHeight="1" thickTop="1" thickBot="1">
      <c r="A8" s="16" t="s">
        <v>1812</v>
      </c>
      <c r="B8" s="60" t="s">
        <v>1892</v>
      </c>
      <c r="C8" s="17" t="s">
        <v>1893</v>
      </c>
      <c r="D8" s="17" t="s">
        <v>377</v>
      </c>
      <c r="E8" s="105" t="s">
        <v>1811</v>
      </c>
      <c r="F8" s="17" t="s">
        <v>1810</v>
      </c>
      <c r="G8" s="19" t="s">
        <v>1878</v>
      </c>
      <c r="H8" s="17" t="s">
        <v>1881</v>
      </c>
      <c r="I8" s="17" t="s">
        <v>1880</v>
      </c>
      <c r="J8" s="25" t="s">
        <v>1584</v>
      </c>
      <c r="K8" s="24" t="s">
        <v>1665</v>
      </c>
    </row>
    <row r="9" spans="1:11" ht="15" thickTop="1">
      <c r="A9" s="33" t="s">
        <v>1692</v>
      </c>
      <c r="B9" s="20" t="s">
        <v>616</v>
      </c>
      <c r="C9" s="56" t="s">
        <v>53</v>
      </c>
      <c r="D9" s="43" t="s">
        <v>1719</v>
      </c>
      <c r="E9" s="111">
        <v>2.4390243902439024</v>
      </c>
      <c r="F9" s="50">
        <f t="shared" ref="F9:F32" si="0">SUM(E9*SafeLet)</f>
        <v>2.4390243902439024</v>
      </c>
      <c r="G9" s="20"/>
      <c r="H9" s="20"/>
      <c r="I9" s="20">
        <v>350</v>
      </c>
      <c r="J9" s="20"/>
      <c r="K9" s="35"/>
    </row>
    <row r="10" spans="1:11">
      <c r="A10" s="36" t="s">
        <v>1693</v>
      </c>
      <c r="B10" s="4" t="s">
        <v>616</v>
      </c>
      <c r="C10" s="8" t="s">
        <v>54</v>
      </c>
      <c r="D10" s="21" t="s">
        <v>1720</v>
      </c>
      <c r="E10" s="112">
        <v>2.4390243902439024</v>
      </c>
      <c r="F10" s="6">
        <f t="shared" si="0"/>
        <v>2.4390243902439024</v>
      </c>
      <c r="G10" s="4"/>
      <c r="H10" s="4"/>
      <c r="I10" s="4">
        <v>350</v>
      </c>
      <c r="J10" s="4"/>
      <c r="K10" s="37"/>
    </row>
    <row r="11" spans="1:11" ht="15" thickBot="1">
      <c r="A11" s="38" t="s">
        <v>1694</v>
      </c>
      <c r="B11" s="39" t="s">
        <v>616</v>
      </c>
      <c r="C11" s="57" t="s">
        <v>14</v>
      </c>
      <c r="D11" s="44" t="s">
        <v>1721</v>
      </c>
      <c r="E11" s="113">
        <v>2.4390243902439024</v>
      </c>
      <c r="F11" s="66">
        <f t="shared" si="0"/>
        <v>2.4390243902439024</v>
      </c>
      <c r="G11" s="39"/>
      <c r="H11" s="39"/>
      <c r="I11" s="39">
        <v>350</v>
      </c>
      <c r="J11" s="39"/>
      <c r="K11" s="42"/>
    </row>
    <row r="12" spans="1:11" ht="15" thickTop="1">
      <c r="A12" s="33" t="s">
        <v>1695</v>
      </c>
      <c r="B12" s="20" t="s">
        <v>617</v>
      </c>
      <c r="C12" s="56" t="s">
        <v>53</v>
      </c>
      <c r="D12" s="43" t="s">
        <v>1722</v>
      </c>
      <c r="E12" s="111">
        <v>2.5143029208069856</v>
      </c>
      <c r="F12" s="50">
        <f t="shared" si="0"/>
        <v>2.5143029208069856</v>
      </c>
      <c r="G12" s="20"/>
      <c r="H12" s="20"/>
      <c r="I12" s="20">
        <v>250</v>
      </c>
      <c r="J12" s="20"/>
      <c r="K12" s="35"/>
    </row>
    <row r="13" spans="1:11">
      <c r="A13" s="36" t="s">
        <v>1696</v>
      </c>
      <c r="B13" s="4" t="s">
        <v>617</v>
      </c>
      <c r="C13" s="8" t="s">
        <v>54</v>
      </c>
      <c r="D13" s="21" t="s">
        <v>1723</v>
      </c>
      <c r="E13" s="112">
        <v>2.5143029208069856</v>
      </c>
      <c r="F13" s="6">
        <f t="shared" si="0"/>
        <v>2.5143029208069856</v>
      </c>
      <c r="G13" s="4"/>
      <c r="H13" s="4"/>
      <c r="I13" s="4">
        <v>250</v>
      </c>
      <c r="J13" s="4"/>
      <c r="K13" s="37"/>
    </row>
    <row r="14" spans="1:11" ht="15" thickBot="1">
      <c r="A14" s="38" t="s">
        <v>1697</v>
      </c>
      <c r="B14" s="39" t="s">
        <v>617</v>
      </c>
      <c r="C14" s="57" t="s">
        <v>55</v>
      </c>
      <c r="D14" s="44" t="s">
        <v>1724</v>
      </c>
      <c r="E14" s="113">
        <v>2.5143029208069856</v>
      </c>
      <c r="F14" s="66">
        <f t="shared" si="0"/>
        <v>2.5143029208069856</v>
      </c>
      <c r="G14" s="39"/>
      <c r="H14" s="39"/>
      <c r="I14" s="39">
        <v>250</v>
      </c>
      <c r="J14" s="39"/>
      <c r="K14" s="42"/>
    </row>
    <row r="15" spans="1:11" ht="15" thickTop="1">
      <c r="A15" s="33" t="s">
        <v>1698</v>
      </c>
      <c r="B15" s="20" t="s">
        <v>618</v>
      </c>
      <c r="C15" s="56" t="s">
        <v>359</v>
      </c>
      <c r="D15" s="43" t="s">
        <v>1725</v>
      </c>
      <c r="E15" s="111">
        <v>3.4176452875639871</v>
      </c>
      <c r="F15" s="50">
        <f t="shared" si="0"/>
        <v>3.4176452875639871</v>
      </c>
      <c r="G15" s="20"/>
      <c r="H15" s="20"/>
      <c r="I15" s="20">
        <v>175</v>
      </c>
      <c r="J15" s="20"/>
      <c r="K15" s="35"/>
    </row>
    <row r="16" spans="1:11">
      <c r="A16" s="36" t="s">
        <v>1699</v>
      </c>
      <c r="B16" s="4" t="s">
        <v>618</v>
      </c>
      <c r="C16" s="8" t="s">
        <v>620</v>
      </c>
      <c r="D16" s="21" t="s">
        <v>1726</v>
      </c>
      <c r="E16" s="112">
        <v>3.4176452875639871</v>
      </c>
      <c r="F16" s="6">
        <f t="shared" si="0"/>
        <v>3.4176452875639871</v>
      </c>
      <c r="G16" s="4"/>
      <c r="H16" s="4"/>
      <c r="I16" s="4">
        <v>175</v>
      </c>
      <c r="J16" s="4"/>
      <c r="K16" s="37"/>
    </row>
    <row r="17" spans="1:11">
      <c r="A17" s="36" t="s">
        <v>1700</v>
      </c>
      <c r="B17" s="4" t="s">
        <v>618</v>
      </c>
      <c r="C17" s="8" t="s">
        <v>56</v>
      </c>
      <c r="D17" s="21" t="s">
        <v>1727</v>
      </c>
      <c r="E17" s="112">
        <v>3.4176452875639871</v>
      </c>
      <c r="F17" s="6">
        <f t="shared" si="0"/>
        <v>3.4176452875639871</v>
      </c>
      <c r="G17" s="4"/>
      <c r="H17" s="4"/>
      <c r="I17" s="4">
        <v>175</v>
      </c>
      <c r="J17" s="4"/>
      <c r="K17" s="37"/>
    </row>
    <row r="18" spans="1:11" ht="15" thickBot="1">
      <c r="A18" s="38" t="s">
        <v>1701</v>
      </c>
      <c r="B18" s="39" t="s">
        <v>618</v>
      </c>
      <c r="C18" s="57" t="s">
        <v>57</v>
      </c>
      <c r="D18" s="44" t="s">
        <v>1728</v>
      </c>
      <c r="E18" s="112">
        <v>3.4176452875639871</v>
      </c>
      <c r="F18" s="66">
        <f t="shared" si="0"/>
        <v>3.4176452875639871</v>
      </c>
      <c r="G18" s="39"/>
      <c r="H18" s="39"/>
      <c r="I18" s="39">
        <v>175</v>
      </c>
      <c r="J18" s="39"/>
      <c r="K18" s="42"/>
    </row>
    <row r="19" spans="1:11" ht="15.5" thickTop="1" thickBot="1">
      <c r="A19" s="33" t="s">
        <v>1702</v>
      </c>
      <c r="B19" s="20" t="s">
        <v>51</v>
      </c>
      <c r="C19" s="56" t="s">
        <v>620</v>
      </c>
      <c r="D19" s="43" t="s">
        <v>1729</v>
      </c>
      <c r="E19" s="111">
        <v>6.1878952122854569</v>
      </c>
      <c r="F19" s="50">
        <f t="shared" si="0"/>
        <v>6.1878952122854569</v>
      </c>
      <c r="G19" s="20"/>
      <c r="H19" s="20"/>
      <c r="I19" s="20">
        <v>95</v>
      </c>
      <c r="J19" s="20"/>
      <c r="K19" s="35"/>
    </row>
    <row r="20" spans="1:11" ht="15" thickTop="1">
      <c r="A20" s="64" t="s">
        <v>3329</v>
      </c>
      <c r="B20" s="13" t="s">
        <v>51</v>
      </c>
      <c r="C20" s="8" t="s">
        <v>54</v>
      </c>
      <c r="D20" s="43" t="s">
        <v>3331</v>
      </c>
      <c r="E20" s="407">
        <v>6.1924119241192424</v>
      </c>
      <c r="F20" s="50">
        <f t="shared" si="0"/>
        <v>6.1924119241192424</v>
      </c>
      <c r="G20" s="13"/>
      <c r="H20" s="13"/>
      <c r="I20" s="13"/>
      <c r="J20" s="13"/>
      <c r="K20" s="65"/>
    </row>
    <row r="21" spans="1:11">
      <c r="A21" s="36" t="s">
        <v>1703</v>
      </c>
      <c r="B21" s="4" t="s">
        <v>51</v>
      </c>
      <c r="C21" s="8" t="s">
        <v>3330</v>
      </c>
      <c r="D21" s="21" t="s">
        <v>3332</v>
      </c>
      <c r="E21" s="112">
        <v>6.1878952122854569</v>
      </c>
      <c r="F21" s="6">
        <f t="shared" si="0"/>
        <v>6.1878952122854569</v>
      </c>
      <c r="G21" s="4"/>
      <c r="H21" s="4"/>
      <c r="I21" s="4">
        <v>95</v>
      </c>
      <c r="J21" s="4"/>
      <c r="K21" s="37"/>
    </row>
    <row r="22" spans="1:11" ht="15" thickBot="1">
      <c r="A22" s="38" t="s">
        <v>1704</v>
      </c>
      <c r="B22" s="39" t="s">
        <v>51</v>
      </c>
      <c r="C22" s="57" t="s">
        <v>58</v>
      </c>
      <c r="D22" s="44" t="s">
        <v>1730</v>
      </c>
      <c r="E22" s="113">
        <v>6.1878952122854569</v>
      </c>
      <c r="F22" s="66">
        <f t="shared" si="0"/>
        <v>6.1878952122854569</v>
      </c>
      <c r="G22" s="39"/>
      <c r="H22" s="39"/>
      <c r="I22" s="39">
        <v>95</v>
      </c>
      <c r="J22" s="39"/>
      <c r="K22" s="42"/>
    </row>
    <row r="23" spans="1:11" ht="15" thickTop="1">
      <c r="A23" s="33" t="s">
        <v>1705</v>
      </c>
      <c r="B23" s="20" t="s">
        <v>52</v>
      </c>
      <c r="C23" s="56" t="s">
        <v>621</v>
      </c>
      <c r="D23" s="43" t="s">
        <v>1731</v>
      </c>
      <c r="E23" s="111">
        <v>7.5127973501957248</v>
      </c>
      <c r="F23" s="50">
        <f t="shared" si="0"/>
        <v>7.5127973501957248</v>
      </c>
      <c r="G23" s="20"/>
      <c r="H23" s="20"/>
      <c r="I23" s="20">
        <v>65</v>
      </c>
      <c r="J23" s="20"/>
      <c r="K23" s="35"/>
    </row>
    <row r="24" spans="1:11">
      <c r="A24" s="36" t="s">
        <v>1706</v>
      </c>
      <c r="B24" s="4" t="s">
        <v>52</v>
      </c>
      <c r="C24" s="8" t="s">
        <v>59</v>
      </c>
      <c r="D24" s="21" t="s">
        <v>1732</v>
      </c>
      <c r="E24" s="112">
        <v>7.5127973501957248</v>
      </c>
      <c r="F24" s="6">
        <f t="shared" si="0"/>
        <v>7.5127973501957248</v>
      </c>
      <c r="G24" s="4"/>
      <c r="H24" s="4"/>
      <c r="I24" s="4">
        <v>65</v>
      </c>
      <c r="J24" s="4"/>
      <c r="K24" s="37"/>
    </row>
    <row r="25" spans="1:11">
      <c r="A25" s="79" t="s">
        <v>1707</v>
      </c>
      <c r="B25" s="80" t="s">
        <v>52</v>
      </c>
      <c r="C25" s="81" t="s">
        <v>623</v>
      </c>
      <c r="D25" s="82" t="s">
        <v>1733</v>
      </c>
      <c r="E25" s="114">
        <v>7.5127973501957248</v>
      </c>
      <c r="F25" s="6">
        <f t="shared" si="0"/>
        <v>7.5127973501957248</v>
      </c>
      <c r="G25" s="80"/>
      <c r="H25" s="80"/>
      <c r="I25" s="80">
        <v>65</v>
      </c>
      <c r="J25" s="80"/>
      <c r="K25" s="52"/>
    </row>
    <row r="26" spans="1:11">
      <c r="A26" s="79" t="s">
        <v>1708</v>
      </c>
      <c r="B26" s="80" t="s">
        <v>52</v>
      </c>
      <c r="C26" s="81" t="s">
        <v>624</v>
      </c>
      <c r="D26" s="82" t="s">
        <v>1734</v>
      </c>
      <c r="E26" s="114">
        <v>7.5127973501957248</v>
      </c>
      <c r="F26" s="6">
        <f t="shared" si="0"/>
        <v>7.5127973501957248</v>
      </c>
      <c r="G26" s="80"/>
      <c r="H26" s="80"/>
      <c r="I26" s="80">
        <v>65</v>
      </c>
      <c r="J26" s="80"/>
      <c r="K26" s="52"/>
    </row>
    <row r="27" spans="1:11" ht="15" thickBot="1">
      <c r="A27" s="38" t="s">
        <v>1709</v>
      </c>
      <c r="B27" s="39" t="s">
        <v>52</v>
      </c>
      <c r="C27" s="57" t="s">
        <v>342</v>
      </c>
      <c r="D27" s="44" t="s">
        <v>1735</v>
      </c>
      <c r="E27" s="113">
        <v>7.5127973501957248</v>
      </c>
      <c r="F27" s="66">
        <f t="shared" si="0"/>
        <v>7.5127973501957248</v>
      </c>
      <c r="G27" s="39"/>
      <c r="H27" s="39"/>
      <c r="I27" s="39">
        <v>65</v>
      </c>
      <c r="J27" s="39"/>
      <c r="K27" s="42"/>
    </row>
    <row r="28" spans="1:11" ht="15" thickTop="1">
      <c r="A28" s="33" t="s">
        <v>1710</v>
      </c>
      <c r="B28" s="20" t="s">
        <v>621</v>
      </c>
      <c r="C28" s="56" t="s">
        <v>59</v>
      </c>
      <c r="D28" s="43" t="s">
        <v>1736</v>
      </c>
      <c r="E28" s="111">
        <v>10.56910569105691</v>
      </c>
      <c r="F28" s="50">
        <f t="shared" si="0"/>
        <v>10.56910569105691</v>
      </c>
      <c r="G28" s="20"/>
      <c r="H28" s="20"/>
      <c r="I28" s="20">
        <v>35</v>
      </c>
      <c r="J28" s="20"/>
      <c r="K28" s="35"/>
    </row>
    <row r="29" spans="1:11">
      <c r="A29" s="36" t="s">
        <v>1711</v>
      </c>
      <c r="B29" s="4" t="s">
        <v>621</v>
      </c>
      <c r="C29" s="8" t="s">
        <v>623</v>
      </c>
      <c r="D29" s="21" t="s">
        <v>1737</v>
      </c>
      <c r="E29" s="112">
        <v>10.56910569105691</v>
      </c>
      <c r="F29" s="6">
        <f t="shared" si="0"/>
        <v>10.56910569105691</v>
      </c>
      <c r="G29" s="4"/>
      <c r="H29" s="4"/>
      <c r="I29" s="4">
        <v>35</v>
      </c>
      <c r="J29" s="4"/>
      <c r="K29" s="37"/>
    </row>
    <row r="30" spans="1:11">
      <c r="A30" s="36" t="s">
        <v>1712</v>
      </c>
      <c r="B30" s="4" t="s">
        <v>621</v>
      </c>
      <c r="C30" s="8" t="s">
        <v>624</v>
      </c>
      <c r="D30" s="21" t="s">
        <v>1738</v>
      </c>
      <c r="E30" s="112">
        <v>10.56910569105691</v>
      </c>
      <c r="F30" s="6">
        <f t="shared" si="0"/>
        <v>10.56910569105691</v>
      </c>
      <c r="G30" s="4"/>
      <c r="H30" s="4"/>
      <c r="I30" s="4">
        <v>35</v>
      </c>
      <c r="J30" s="4"/>
      <c r="K30" s="37"/>
    </row>
    <row r="31" spans="1:11">
      <c r="A31" s="79" t="s">
        <v>1713</v>
      </c>
      <c r="B31" s="80" t="s">
        <v>621</v>
      </c>
      <c r="C31" s="81" t="s">
        <v>987</v>
      </c>
      <c r="D31" s="82" t="s">
        <v>1739</v>
      </c>
      <c r="E31" s="114">
        <v>10.56910569105691</v>
      </c>
      <c r="F31" s="6">
        <f t="shared" si="0"/>
        <v>10.56910569105691</v>
      </c>
      <c r="G31" s="80"/>
      <c r="H31" s="80"/>
      <c r="I31" s="80">
        <v>35</v>
      </c>
      <c r="J31" s="80"/>
      <c r="K31" s="52"/>
    </row>
    <row r="32" spans="1:11" ht="15" thickBot="1">
      <c r="A32" s="38" t="s">
        <v>1714</v>
      </c>
      <c r="B32" s="39" t="s">
        <v>621</v>
      </c>
      <c r="C32" s="57" t="s">
        <v>989</v>
      </c>
      <c r="D32" s="44" t="s">
        <v>1740</v>
      </c>
      <c r="E32" s="113">
        <v>10.56910569105691</v>
      </c>
      <c r="F32" s="66">
        <f t="shared" si="0"/>
        <v>10.56910569105691</v>
      </c>
      <c r="G32" s="39"/>
      <c r="H32" s="39"/>
      <c r="I32" s="39">
        <v>35</v>
      </c>
      <c r="J32" s="39"/>
      <c r="K32" s="42"/>
    </row>
    <row r="33" spans="3:11" ht="15" thickTop="1">
      <c r="D33" s="427"/>
      <c r="E33" s="427"/>
      <c r="F33" s="427"/>
    </row>
    <row r="34" spans="3:11" ht="21">
      <c r="C34"/>
      <c r="D34" s="426" t="s">
        <v>344</v>
      </c>
      <c r="E34" s="426"/>
      <c r="F34" s="426"/>
      <c r="K34"/>
    </row>
    <row r="35" spans="3:11" ht="21">
      <c r="C35"/>
      <c r="D35" s="425"/>
      <c r="E35" s="425"/>
      <c r="F35" s="425"/>
      <c r="K35"/>
    </row>
    <row r="36" spans="3:11" ht="21">
      <c r="C36"/>
      <c r="D36" s="425"/>
      <c r="E36" s="425"/>
      <c r="F36" s="425"/>
      <c r="K36"/>
    </row>
  </sheetData>
  <mergeCells count="8">
    <mergeCell ref="E5:F5"/>
    <mergeCell ref="E6:F6"/>
    <mergeCell ref="G7:H7"/>
    <mergeCell ref="I7:J7"/>
    <mergeCell ref="D36:F36"/>
    <mergeCell ref="D33:F33"/>
    <mergeCell ref="D34:F34"/>
    <mergeCell ref="D35:F35"/>
  </mergeCells>
  <conditionalFormatting sqref="E9">
    <cfRule type="cellIs" dxfId="8" priority="5" operator="equal">
      <formula>"Net Price"</formula>
    </cfRule>
  </conditionalFormatting>
  <conditionalFormatting sqref="E10:E32">
    <cfRule type="cellIs" dxfId="7" priority="4" operator="equal">
      <formula>"Net Price"</formula>
    </cfRule>
  </conditionalFormatting>
  <conditionalFormatting sqref="F12">
    <cfRule type="expression" dxfId="6" priority="3">
      <formula>$E$12="Net Price"</formula>
    </cfRule>
  </conditionalFormatting>
  <conditionalFormatting sqref="F15">
    <cfRule type="expression" dxfId="5" priority="2">
      <formula>$E$15="Net Price"</formula>
    </cfRule>
  </conditionalFormatting>
  <conditionalFormatting sqref="F16">
    <cfRule type="expression" dxfId="4" priority="1">
      <formula>$E$16="Net Price"</formula>
    </cfRule>
  </conditionalFormatting>
  <hyperlinks>
    <hyperlink ref="F1:I1" r:id="rId1" display="www.sigmaco.com" xr:uid="{00000000-0004-0000-0C00-000000000000}"/>
    <hyperlink ref="F2:I2" r:id="rId2" display="spp-sales@sigmaco.com" xr:uid="{00000000-0004-0000-0C00-000001000000}"/>
  </hyperlinks>
  <pageMargins left="0.7" right="0.7" top="0.75" bottom="0.75" header="0.3" footer="0.3"/>
  <pageSetup scale="84" fitToHeight="0" orientation="landscape" r:id="rId3"/>
  <headerFooter>
    <oddFooter>&amp;L&amp;A&amp;C&amp;F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62</vt:i4>
      </vt:variant>
    </vt:vector>
  </HeadingPairs>
  <TitlesOfParts>
    <vt:vector size="85" baseType="lpstr">
      <vt:lpstr>DI Threaded Fittings</vt:lpstr>
      <vt:lpstr>CI Threaded Fittings</vt:lpstr>
      <vt:lpstr>Black Malleable</vt:lpstr>
      <vt:lpstr>Galvanized Malleable</vt:lpstr>
      <vt:lpstr>Black Steel Nipples</vt:lpstr>
      <vt:lpstr>Galvanized Steel Nipples</vt:lpstr>
      <vt:lpstr>Unilet</vt:lpstr>
      <vt:lpstr>Siglet</vt:lpstr>
      <vt:lpstr>SafeLet</vt:lpstr>
      <vt:lpstr>Steel Plate Flanges</vt:lpstr>
      <vt:lpstr>Grooved Outlet</vt:lpstr>
      <vt:lpstr>Weld Template</vt:lpstr>
      <vt:lpstr>Dielectric Unions</vt:lpstr>
      <vt:lpstr>Import Valves</vt:lpstr>
      <vt:lpstr>Adjustable Post Indicator</vt:lpstr>
      <vt:lpstr>Grooved Check Valves</vt:lpstr>
      <vt:lpstr>Grooved OS&amp;Y Valves </vt:lpstr>
      <vt:lpstr>Flange Packs</vt:lpstr>
      <vt:lpstr>Merchant Coupling</vt:lpstr>
      <vt:lpstr>Hydrotec</vt:lpstr>
      <vt:lpstr>Bronze Fittings</vt:lpstr>
      <vt:lpstr>Red Brass Nipples</vt:lpstr>
      <vt:lpstr>PolyLok</vt:lpstr>
      <vt:lpstr>API</vt:lpstr>
      <vt:lpstr>BF</vt:lpstr>
      <vt:lpstr>BFBV</vt:lpstr>
      <vt:lpstr>BMITF</vt:lpstr>
      <vt:lpstr>BSN</vt:lpstr>
      <vt:lpstr>CITF</vt:lpstr>
      <vt:lpstr>DITF</vt:lpstr>
      <vt:lpstr>DU</vt:lpstr>
      <vt:lpstr>FGP</vt:lpstr>
      <vt:lpstr>FPV</vt:lpstr>
      <vt:lpstr>GBBV</vt:lpstr>
      <vt:lpstr>GCV</vt:lpstr>
      <vt:lpstr>GICV</vt:lpstr>
      <vt:lpstr>GMITF</vt:lpstr>
      <vt:lpstr>GOSYV</vt:lpstr>
      <vt:lpstr>GSN</vt:lpstr>
      <vt:lpstr>GWO</vt:lpstr>
      <vt:lpstr>HTD</vt:lpstr>
      <vt:lpstr>MCC</vt:lpstr>
      <vt:lpstr>'Adjustable Post Indicator'!Print_Area</vt:lpstr>
      <vt:lpstr>'Black Malleable'!Print_Area</vt:lpstr>
      <vt:lpstr>'Black Steel Nipples'!Print_Area</vt:lpstr>
      <vt:lpstr>'Bronze Fittings'!Print_Area</vt:lpstr>
      <vt:lpstr>'CI Threaded Fittings'!Print_Area</vt:lpstr>
      <vt:lpstr>'DI Threaded Fittings'!Print_Area</vt:lpstr>
      <vt:lpstr>'Dielectric Unions'!Print_Area</vt:lpstr>
      <vt:lpstr>'Flange Packs'!Print_Area</vt:lpstr>
      <vt:lpstr>'Galvanized Malleable'!Print_Area</vt:lpstr>
      <vt:lpstr>'Galvanized Steel Nipples'!Print_Area</vt:lpstr>
      <vt:lpstr>'Grooved Check Valves'!Print_Area</vt:lpstr>
      <vt:lpstr>'Grooved OS&amp;Y Valves '!Print_Area</vt:lpstr>
      <vt:lpstr>'Grooved Outlet'!Print_Area</vt:lpstr>
      <vt:lpstr>Hydrotec!Print_Area</vt:lpstr>
      <vt:lpstr>'Import Valves'!Print_Area</vt:lpstr>
      <vt:lpstr>'Merchant Coupling'!Print_Area</vt:lpstr>
      <vt:lpstr>PolyLok!Print_Area</vt:lpstr>
      <vt:lpstr>'Red Brass Nipples'!Print_Area</vt:lpstr>
      <vt:lpstr>SafeLet!Print_Area</vt:lpstr>
      <vt:lpstr>Siglet!Print_Area</vt:lpstr>
      <vt:lpstr>'Steel Plate Flanges'!Print_Area</vt:lpstr>
      <vt:lpstr>Unilet!Print_Area</vt:lpstr>
      <vt:lpstr>'Weld Template'!Print_Area</vt:lpstr>
      <vt:lpstr>'Black Malleable'!Print_Titles</vt:lpstr>
      <vt:lpstr>'Black Steel Nipples'!Print_Titles</vt:lpstr>
      <vt:lpstr>'CI Threaded Fittings'!Print_Titles</vt:lpstr>
      <vt:lpstr>'DI Threaded Fittings'!Print_Titles</vt:lpstr>
      <vt:lpstr>'Galvanized Malleable'!Print_Titles</vt:lpstr>
      <vt:lpstr>'Galvanized Steel Nipples'!Print_Titles</vt:lpstr>
      <vt:lpstr>'Grooved Outlet'!Print_Titles</vt:lpstr>
      <vt:lpstr>'Import Valves'!Print_Titles</vt:lpstr>
      <vt:lpstr>SafeLet!Print_Titles</vt:lpstr>
      <vt:lpstr>Siglet!Print_Titles</vt:lpstr>
      <vt:lpstr>'Steel Plate Flanges'!Print_Titles</vt:lpstr>
      <vt:lpstr>Unilet!Print_Titles</vt:lpstr>
      <vt:lpstr>'Weld Template'!Print_Titles</vt:lpstr>
      <vt:lpstr>PTD</vt:lpstr>
      <vt:lpstr>RBN</vt:lpstr>
      <vt:lpstr>SafeLet</vt:lpstr>
      <vt:lpstr>SigLet</vt:lpstr>
      <vt:lpstr>SPF</vt:lpstr>
      <vt:lpstr>UniLet</vt:lpstr>
      <vt:lpstr>WT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Dennis</dc:creator>
  <cp:lastModifiedBy>Donna Jones</cp:lastModifiedBy>
  <cp:lastPrinted>2019-08-20T15:46:43Z</cp:lastPrinted>
  <dcterms:created xsi:type="dcterms:W3CDTF">2013-01-08T19:25:13Z</dcterms:created>
  <dcterms:modified xsi:type="dcterms:W3CDTF">2019-08-20T15:47:02Z</dcterms:modified>
</cp:coreProperties>
</file>